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DubovUA\Desktop\саит\public_html\oaomec_files\"/>
    </mc:Choice>
  </mc:AlternateContent>
  <xr:revisionPtr revIDLastSave="0" documentId="8_{64E84060-3BC5-4B53-99B6-3CC6AEAC8CE2}" xr6:coauthVersionLast="40" xr6:coauthVersionMax="40" xr10:uidLastSave="{00000000-0000-0000-0000-000000000000}"/>
  <bookViews>
    <workbookView xWindow="0" yWindow="0" windowWidth="16380" windowHeight="8775" xr2:uid="{00000000-000D-0000-FFFF-FFFF00000000}"/>
  </bookViews>
  <sheets>
    <sheet name="ПП 186 Ккач3" sheetId="1" r:id="rId1"/>
    <sheet name="Общие сведения" sheetId="11" r:id="rId2"/>
    <sheet name="П1.1" sheetId="2" r:id="rId3"/>
    <sheet name="П1.2" sheetId="3" r:id="rId4"/>
    <sheet name="П1.3 ВЛ" sheetId="4" r:id="rId5"/>
    <sheet name="П1.3 ПС" sheetId="5" r:id="rId6"/>
    <sheet name="Кач ТП" sheetId="6" r:id="rId7"/>
    <sheet name="4.1" sheetId="7" r:id="rId8"/>
    <sheet name="4.2" sheetId="8" r:id="rId9"/>
    <sheet name="4.3" sheetId="9" r:id="rId10"/>
    <sheet name="Сводная 4.4-4.9" sheetId="10" r:id="rId11"/>
  </sheets>
  <externalReferences>
    <externalReference r:id="rId12"/>
    <externalReference r:id="rId13"/>
    <externalReference r:id="rId14"/>
    <externalReference r:id="rId15"/>
  </externalReferences>
  <definedNames>
    <definedName name="P1_SC_PROT1" hidden="1">'[1]Баланс энергии'!$B$14:$B$15,'[1]Баланс энергии'!$D$8:$G$9,'[1]Баланс энергии'!$D$14:$G$15,'[1]Баланс энергии'!#REF!,'[1]Баланс энергии'!#REF!</definedName>
    <definedName name="P1_SC_PROT10" hidden="1">'[1]Ремонты 2011'!$G$19,'[1]Ремонты 2011'!$B$19:$D$19,'[1]Ремонты 2011'!$A$15:$G$17,'[1]Ремонты 2011'!$A$9:$E$11,'[1]Ремонты 2011'!$A$3:$G$3</definedName>
    <definedName name="P1_SC_PROT14" hidden="1">[1]Общеэксплуатационные!$C$11:$C$13,[1]Общеэксплуатационные!$E$11:$F$13,[1]Общеэксплуатационные!$D$15,[1]Общеэксплуатационные!$B$15</definedName>
    <definedName name="P1_SC_PROT15" hidden="1">'[1]П.1.20. расшифровка КВЛ 2010'!$A$17:$A$18,'[1]П.1.20. расшифровка КВЛ 2010'!$A$21:$A$22,'[1]П.1.20. расшифровка КВЛ 2010'!$A$25:$A$26</definedName>
    <definedName name="P1_SC_PROT17" hidden="1">'[1]соц характер'!$A$3:$F$3,'[1]соц характер'!$A$14:$A$15,'[1]соц характер'!$A$19:$A$21,'[1]соц характер'!$C$10:$C$11,'[1]соц характер'!$E$10:$F$11</definedName>
    <definedName name="P1_SC_PROT2" hidden="1">'[1]Баланс мощности'!#REF!,'[1]Баланс мощности'!#REF!,'[1]Баланс мощности'!#REF!,'[1]Баланс мощности'!#REF!,'[1]Баланс мощности'!#REF!</definedName>
    <definedName name="P1_SC_PROT26" hidden="1">'[1]П.1.20. расшифровка КВЛ 2010'!$A$17:$A$18,'[1]П.1.20. расшифровка КВЛ 2010'!$A$21:$A$22,'[1]П.1.20. расшифровка КВЛ 2010'!$A$25:$A$26</definedName>
    <definedName name="P1_SC_PROT5" hidden="1">'[1]амортизация по уровням напряжен'!$I$10:$I$13,'[1]амортизация по уровням напряжен'!$I$15:$I$18,'[1]амортизация по уровням напряжен'!$D$15:$F$18</definedName>
    <definedName name="P1_SC_PROT7" hidden="1">'[1]П.1.16. оплата труда'!$E$29:$E$30,'[1]П.1.16. оплата труда'!$D$28,'[1]П.1.16. оплата труда'!$F$28,'[1]П.1.16. оплата труда'!$G$27</definedName>
    <definedName name="P1_SCOPE_PROT1" hidden="1">#REF!,#REF!,#REF!,#REF!,#REF!</definedName>
    <definedName name="P1_SCOPE_PROT13" hidden="1">#REF!,#REF!,#REF!,#REF!,#REF!,#REF!,#REF!,#REF!</definedName>
    <definedName name="P1_SCOPE_PROT14" hidden="1">#REF!,#REF!,#REF!,#REF!,#REF!,#REF!,#REF!,#REF!</definedName>
    <definedName name="P1_SCOPE_PROT16" hidden="1">#REF!,#REF!,#REF!,#REF!,#REF!,#REF!</definedName>
    <definedName name="P1_SCOPE_PROT2" hidden="1">#REF!,#REF!,#REF!,#REF!,#REF!</definedName>
    <definedName name="P1_SCOPE_PROT22" hidden="1">#REF!,#REF!,#REF!,#REF!,#REF!,#REF!,#REF!</definedName>
    <definedName name="P1_SCOPE_PROT27" hidden="1">#REF!,#REF!,#REF!,#REF!,#REF!,#REF!</definedName>
    <definedName name="P1_SCOPE_PROT34" hidden="1">#REF!,#REF!,#REF!,#REF!,#REF!,#REF!</definedName>
    <definedName name="P1_SCOPE_PROT5" hidden="1">#REF!,#REF!,#REF!</definedName>
    <definedName name="P1_SCOPE_PROT8" hidden="1">#REF!,#REF!,#REF!,#REF!</definedName>
    <definedName name="P2_SC_PROT1" hidden="1">'[1]Баланс энергии'!#REF!,'[1]Баланс энергии'!#REF!,'[1]Баланс энергии'!#REF!,'[1]Баланс энергии'!#REF!,'[1]Баланс энергии'!#REF!</definedName>
    <definedName name="P2_SC_PROT15" hidden="1">'[1]П.1.20. расшифровка КВЛ 2010'!$A$29:$A$30,'[1]П.1.20. расшифровка КВЛ 2010'!$A$33:$A$34,'[1]П.1.20. расшифровка КВЛ 2010'!$A$37:$A$38</definedName>
    <definedName name="P2_SC_PROT17" hidden="1">'[1]соц характер'!$C$14:$C$15,'[1]соц характер'!$E$14:$F$15,'[1]соц характер'!$C$17,'[1]соц характер'!$E$17:$F$17,'[1]соц характер'!$C$19:$C$20</definedName>
    <definedName name="P2_SC_PROT2" hidden="1">'[1]Баланс мощности'!#REF!,'[1]Баланс мощности'!#REF!,'[1]Баланс мощности'!#REF!,'[1]Баланс мощности'!#REF!,'[1]Баланс мощности'!#REF!</definedName>
    <definedName name="P2_SC_PROT26" hidden="1">'[1]П.1.20. расшифровка КВЛ 2010'!$A$29:$A$30,'[1]П.1.20. расшифровка КВЛ 2010'!$A$33:$A$34,'[1]П.1.20. расшифровка КВЛ 2010'!$A$37:$A$38</definedName>
    <definedName name="P2_SC_PROT7" hidden="1">'[1]П.1.16. оплата труда'!$F$25,'[1]П.1.16. оплата труда'!$D$25,'[1]П.1.16. оплата труда'!$D$22,'[1]П.1.16. оплата труда'!$G$24,'[1]П.1.16. оплата труда'!$F$22</definedName>
    <definedName name="P2_SCOPE_PROT1" hidden="1">#REF!,#REF!,#REF!,#REF!,#REF!</definedName>
    <definedName name="P2_SCOPE_PROT13" hidden="1">#REF!,#REF!,#REF!,#REF!,#REF!,#REF!,#REF!,#REF!</definedName>
    <definedName name="P2_SCOPE_PROT14" hidden="1">#REF!,#REF!,#REF!,#REF!,#REF!,#REF!,#REF!,#REF!</definedName>
    <definedName name="P2_SCOPE_PROT2" hidden="1">#REF!,#REF!,#REF!,#REF!,#REF!</definedName>
    <definedName name="P2_SCOPE_PROT22" hidden="1">#REF!,#REF!,#REF!,#REF!,#REF!,#REF!</definedName>
    <definedName name="P2_SCOPE_PROT27" hidden="1">#REF!,#REF!,#REF!,#REF!,#REF!,#REF!</definedName>
    <definedName name="P2_SCOPE_PROT5" hidden="1">#REF!,#REF!,#REF!</definedName>
    <definedName name="P2_SCOPE_PROT8" hidden="1">#REF!,#REF!,#REF!,#REF!</definedName>
    <definedName name="P3_SC_PROT1" hidden="1">'[1]Баланс энергии'!#REF!,'[1]Баланс энергии'!#REF!,'[1]Баланс энергии'!#REF!,'[1]Баланс энергии'!#REF!,'[1]Баланс энергии'!#REF!</definedName>
    <definedName name="P3_SC_PROT15" hidden="1">'[1]П.1.20. расшифровка КВЛ 2010'!$B$43,'[1]П.1.20. расшифровка КВЛ 2010'!$C$37:$G$38,'[1]П.1.20. расшифровка КВЛ 2010'!$C$33:$G$34</definedName>
    <definedName name="P3_SC_PROT2" hidden="1">'[1]Баланс мощности'!#REF!,'[1]Баланс мощности'!#REF!,'[1]Баланс мощности'!#REF!,'[1]Баланс мощности'!#REF!,'[1]Баланс мощности'!#REF!</definedName>
    <definedName name="P3_SC_PROT26" hidden="1">'[1]П.1.20. расшифровка КВЛ 2010'!$B$43,'[1]П.1.20. расшифровка КВЛ 2010'!$C$37:$G$38,'[1]П.1.20. расшифровка КВЛ 2010'!$C$33:$G$34</definedName>
    <definedName name="P3_SC_PROT7" hidden="1">'[1]П.1.16. оплата труда'!$G$21,'[1]П.1.16. оплата труда'!$F$19,'[1]П.1.16. оплата труда'!$D$19,'[1]П.1.16. оплата труда'!$G$18,'[1]П.1.16. оплата труда'!$F$16</definedName>
    <definedName name="P3_SCOPE_PROT1" hidden="1">#REF!,#REF!,#REF!,#REF!,#REF!</definedName>
    <definedName name="P3_SCOPE_PROT14" hidden="1">#REF!,#REF!,#REF!,#REF!,#REF!,#REF!,#REF!,#REF!,#REF!</definedName>
    <definedName name="P3_SCOPE_PROT2" hidden="1">#REF!,#REF!,#REF!,#REF!,#REF!</definedName>
    <definedName name="P3_SCOPE_PROT8" hidden="1">#REF!,#REF!,#REF!,#REF!,#REF!</definedName>
    <definedName name="P4_SC_PROT1" hidden="1">'[1]Баланс энергии'!#REF!,'[1]Баланс энергии'!#REF!,'[1]Баланс энергии'!#REF!,'[1]Баланс энергии'!#REF!,'[1]Баланс энергии'!#REF!</definedName>
    <definedName name="P4_SC_PROT15" hidden="1">'[1]П.1.20. расшифровка КВЛ 2010'!$C$29:$G$30,'[1]П.1.20. расшифровка КВЛ 2010'!$C$25:$G$26,'[1]П.1.20. расшифровка КВЛ 2010'!$C$21:$G$22</definedName>
    <definedName name="P4_SC_PROT2" hidden="1">'[1]Баланс мощности'!#REF!,'[1]Баланс мощности'!#REF!,'[1]Баланс мощности'!#REF!,'[1]Баланс мощности'!#REF!,'[1]Баланс мощности'!#REF!</definedName>
    <definedName name="P4_SC_PROT26" hidden="1">'[1]П.1.20. расшифровка КВЛ 2010'!$C$29:$G$30,'[1]П.1.20. расшифровка КВЛ 2010'!$C$25:$G$26,'[1]П.1.20. расшифровка КВЛ 2010'!$C$21:$G$22</definedName>
    <definedName name="P4_SC_PROT7" hidden="1">'[1]П.1.16. оплата труда'!$D$16,'[1]П.1.16. оплата труда'!$D$13,'[1]П.1.16. оплата труда'!$F$13,'[1]П.1.16. оплата труда'!$G$15,'[1]П.1.16. оплата труда'!$G$12</definedName>
    <definedName name="P4_SCOPE_PROT1" hidden="1">#REF!,#REF!,#REF!,#REF!,#REF!</definedName>
    <definedName name="P4_SCOPE_PROT14" hidden="1">#REF!,#REF!,#REF!,#REF!,#REF!,#REF!,#REF!,#REF!,#REF!</definedName>
    <definedName name="P4_SCOPE_PROT2" hidden="1">#REF!,#REF!,#REF!,#REF!,#REF!</definedName>
    <definedName name="P4_SCOPE_PROT8" hidden="1">#REF!,#REF!,#REF!,#REF!,#REF!</definedName>
    <definedName name="P5_SC_PROT1" hidden="1">'[1]Баланс энергии'!#REF!,'[1]Баланс энергии'!#REF!,'[1]Баланс энергии'!#REF!,'[1]Баланс энергии'!#REF!,'[1]Баланс энергии'!#REF!</definedName>
    <definedName name="P5_SC_PROT15" hidden="1">'[1]П.1.20. расшифровка КВЛ 2010'!$C$17:$G$18,'[1]П.1.20. расшифровка КВЛ 2010'!$C$12:$G$14,'[1]П.1.20. расшифровка КВЛ 2010'!$A$4:$G$4</definedName>
    <definedName name="P5_SC_PROT26" hidden="1">'[1]П.1.20. расшифровка КВЛ 2010'!$C$17:$G$18,'[1]П.1.20. расшифровка КВЛ 2010'!$C$12:$G$14,'[1]П.1.20. расшифровка КВЛ 2010'!$A$4:$G$4</definedName>
    <definedName name="P5_SC_PROT7" hidden="1">'[1]П.1.16. оплата труда'!$F$10:$G$10,'[1]П.1.16. оплата труда'!$D$10,'[1]П.1.16. оплата труда'!$C$8:$G$8,'[1]П.1.16. оплата труда'!$C$29:$C$30,P1_SC_PROT7</definedName>
    <definedName name="P5_SCOPE_PROT1" hidden="1">#REF!,#REF!,#REF!,#REF!,#REF!</definedName>
    <definedName name="P5_SCOPE_PROT2" hidden="1">#REF!,#REF!,#REF!,#REF!,#REF!</definedName>
    <definedName name="P5_SCOPE_PROT8" hidden="1">#REF!,#REF!,#REF!,#REF!,#REF!</definedName>
    <definedName name="P6_SC_PROT1" hidden="1">'[1]Баланс энергии'!#REF!,'[1]Баланс энергии'!#REF!,'[1]Баланс энергии'!#REF!,'[1]Баланс энергии'!$B$8:$B$9,P1_SC_PROT1,P2_SC_PROT1</definedName>
    <definedName name="P6_SCOPE_PROT1" hidden="1">#REF!,#REF!,#REF!,#REF!,P1_SCOPE_PROT1,P2_SCOPE_PROT1</definedName>
    <definedName name="P6_SCOPE_PROT8" hidden="1">#REF!,#REF!,#REF!,#REF!</definedName>
    <definedName name="SC_PROT1">P3_SC_PROT1,P4_SC_PROT1,P5_SC_PROT1,P6_SC_PROT1</definedName>
    <definedName name="SC_PROT10">'[1]Ремонты 2011'!$G$9:$G$11,P1_SC_PROT10</definedName>
    <definedName name="SC_PROT11">'[1]Сводная ремонт'!$F$10:$F$11,'[1]Сводная ремонт'!$C$14:$F$15,'[1]Сводная ремонт'!$D$10:$D$11</definedName>
    <definedName name="SC_PROT12">[1]Проч.прямые!$A$3:$F$3,[1]Проч.прямые!$A$11:$F$13</definedName>
    <definedName name="SC_PROT13">#REF!,#REF!,#REF!,#REF!,#REF!,#REF!</definedName>
    <definedName name="SC_PROT14">[1]Общеэксплуатационные!$A$3:$F$3,[1]Общеэксплуатационные!$A$11:$A$13,P1_SC_PROT14</definedName>
    <definedName name="SC_PROT15">'[1]П.1.20. расшифровка КВЛ 2010'!$A$12:$A$14,P1_SC_PROT15,P2_SC_PROT15,P3_SC_PROT15,P4_SC_PROT15,P5_SC_PROT15</definedName>
    <definedName name="SC_PROT16">'[1]КВЛ Сводная'!$B$8:$E$11,'[1]КВЛ Сводная'!$A$3:$F$3</definedName>
    <definedName name="SC_PROT17">'[1]соц характер'!$E$19:$F$20,'[1]соц характер'!$B$22,'[1]соц характер'!$D$22,'[1]соц характер'!$A$10:$A$11,P1_SC_PROT17,P2_SC_PROT17</definedName>
    <definedName name="SC_PROT18">'[1]Н на Им'!$B$10,'[1]Н на Им'!$D$10,'[1]Н на Им'!$E$8:$F$9,'[1]Н на Им'!$F$11:$F$15,'[1]Н на Им'!$C$8:$C$9</definedName>
    <definedName name="SC_PROT19">'[1]П.1.18. Калькуляция'!$C$23:$G$23,'[1]П.1.18. Калькуляция'!$A$3:$G$3,'[1]П.1.18. Калькуляция'!$C$13:$F$16</definedName>
    <definedName name="SC_PROT2">P1_SC_PROT2,P2_SC_PROT2,P3_SC_PROT2,P4_SC_PROT2</definedName>
    <definedName name="SC_PROT20">'[1]П.1.21 Прибыль'!$C$8:$F$11,'[1]П.1.21 Прибыль'!$A$3:$H$3</definedName>
    <definedName name="SC_PROT21">'[1]П.1.24'!#REF!,'[1]П.1.24'!#REF!,'[1]П.1.24'!#REF!</definedName>
    <definedName name="SC_PROT22">'[1]П.1.25'!#REF!,'[1]П.1.25'!#REF!</definedName>
    <definedName name="SC_PROT3">'[1]П2.1'!$G$29:$G$38,'[1]П2.1'!$G$8:$G$27,'[1]П2.1'!$G$41:$G$44</definedName>
    <definedName name="SC_PROT5">'[1]амортизация по уровням напряжен'!$D$20:$F$23,'[1]амортизация по уровням напряжен'!$I$20:$I$23,'[1]амортизация по уровням напряжен'!$D$10:$F$13,P1_SC_PROT5</definedName>
    <definedName name="SC_PROT6">'[1]П.1.17'!$C$8:$G$10,'[1]П.1.17'!$C$14:$G$14</definedName>
    <definedName name="SC_PROT7">P2_SC_PROT7,P3_SC_PROT7,P4_SC_PROT7,P5_SC_PROT7</definedName>
    <definedName name="SC_PROT9">[1]материалы!$D$12,[1]материалы!$C$9:$C$10,[1]материалы!$E$9:$F$10,[1]материалы!$A$9:$A$10,[1]материалы!$B$12</definedName>
    <definedName name="SCOPE_DIP1_1">#REF!</definedName>
    <definedName name="SCOPE_DIP1_2">#REF!</definedName>
    <definedName name="SCOPE_PROT1">P3_SCOPE_PROT1,P4_SCOPE_PROT1,P5_SCOPE_PROT1,P6_SCOPE_PROT1</definedName>
    <definedName name="SCOPE_PROT10">#REF!,#REF!,#REF!,#REF!,#REF!,#REF!</definedName>
    <definedName name="SCOPE_PROT11">#REF!,#REF!,#REF!,#REF!</definedName>
    <definedName name="SCOPE_PROT12">#REF!,#REF!,#REF!</definedName>
    <definedName name="SCOPE_PROT13">#REF!,#REF!,P1_SCOPE_PROT13,P2_SCOPE_PROT13</definedName>
    <definedName name="SCOPE_PROT14">#REF!,#REF!,#REF!,P1_SCOPE_PROT14,P2_SCOPE_PROT14,P3_SCOPE_PROT14,P4_SCOPE_PROT14</definedName>
    <definedName name="SCOPE_PROT15">#REF!,#REF!</definedName>
    <definedName name="SCOPE_PROT16">#REF!,#REF!,#REF!,P1_SCOPE_PROT16</definedName>
    <definedName name="SCOPE_PROT17">#REF!</definedName>
    <definedName name="SCOPE_PROT18">#REF!,#REF!,#REF!</definedName>
    <definedName name="SCOPE_PROT19">#REF!,#REF!,#REF!</definedName>
    <definedName name="SCOPE_PROT2">P1_SCOPE_PROT2,P2_SCOPE_PROT2,P3_SCOPE_PROT2,P4_SCOPE_PROT2,P5_SCOPE_PROT2</definedName>
    <definedName name="SCOPE_PROT20">#REF!,#REF!,#REF!,#REF!</definedName>
    <definedName name="SCOPE_PROT21">#REF!,#REF!,#REF!,#REF!,#REF!,#REF!,#REF!,#REF!</definedName>
    <definedName name="SCOPE_PROT22">#REF!,#REF!,#REF!,#REF!,P1_SCOPE_PROT22,P2_SCOPE_PROT22</definedName>
    <definedName name="SCOPE_PROT23">#REF!,#REF!,#REF!,#REF!,#REF!</definedName>
    <definedName name="SCOPE_PROT24">#REF!,#REF!,#REF!,#REF!,#REF!</definedName>
    <definedName name="SCOPE_PROT25">#REF!,#REF!,#REF!,#REF!,#REF!</definedName>
    <definedName name="SCOPE_PROT26">#REF!,#REF!,#REF!,#REF!,#REF!</definedName>
    <definedName name="SCOPE_PROT27">#REF!,#REF!,#REF!,#REF!,#REF!,P1_SCOPE_PROT27,P2_SCOPE_PROT27</definedName>
    <definedName name="SCOPE_PROT28">#REF!</definedName>
    <definedName name="SCOPE_PROT29">#REF!,#REF!,#REF!,#REF!</definedName>
    <definedName name="SCOPE_PROT3">#REF!,#REF!,#REF!</definedName>
    <definedName name="SCOPE_PROT30">#REF!</definedName>
    <definedName name="SCOPE_PROT31">#REF!</definedName>
    <definedName name="SCOPE_PROT32">#REF!,#REF!,#REF!</definedName>
    <definedName name="SCOPE_PROT33">#REF!,#REF!,#REF!,#REF!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>P1_SCOPE_PROT5,P2_SCOPE_PROT5</definedName>
    <definedName name="SCOPE_PROT6">#REF!,#REF!,#REF!</definedName>
    <definedName name="SCOPE_PROT7">#REF!,#REF!,#REF!,#REF!,#REF!</definedName>
    <definedName name="SCOPE_PROT8">#REF!,P1_SCOPE_PROT8,P2_SCOPE_PROT8,P3_SCOPE_PROT8,P4_SCOPE_PROT8,P5_SCOPE_PROT8,P6_SCOPE_PROT8</definedName>
    <definedName name="SCOPE_PROT9">#REF!</definedName>
    <definedName name="T3?L1.4.1">#REF!</definedName>
    <definedName name="T3?L1.5.1">#REF!</definedName>
    <definedName name="vvvv" hidden="1">#REF!,#REF!,#REF!,#REF!,#REF!,#REF!,#REF!,#REF!</definedName>
    <definedName name="БазовыйПериод">[2]Заголовок!$B$15</definedName>
    <definedName name="ЗП1">[3]Лист13!$A$2</definedName>
    <definedName name="ЗП2">[3]Лист13!$B$2</definedName>
    <definedName name="ЗП3">[3]Лист13!$C$2</definedName>
    <definedName name="ЗП4">[3]Лист13!$D$2</definedName>
    <definedName name="Кв">#REF!</definedName>
    <definedName name="Кн">#REF!</definedName>
    <definedName name="название">#REF!</definedName>
    <definedName name="ОтпускЭлектроэнергииИтогоБаз">'[2]6'!$C$15</definedName>
    <definedName name="ОтпускЭлектроэнергииИтогоРег">'[2]6'!$C$24</definedName>
    <definedName name="ПериодРегулирования">[2]Заголовок!$B$14</definedName>
    <definedName name="Рср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7" l="1"/>
  <c r="K24" i="7"/>
  <c r="E8" i="7"/>
  <c r="Q19" i="6" l="1"/>
  <c r="N19" i="6"/>
  <c r="K19" i="6"/>
  <c r="H19" i="6"/>
  <c r="E19" i="6"/>
  <c r="Q18" i="6"/>
  <c r="N18" i="6"/>
  <c r="K18" i="6"/>
  <c r="H18" i="6"/>
  <c r="E18" i="6"/>
  <c r="Q17" i="6"/>
  <c r="N17" i="6"/>
  <c r="K17" i="6"/>
  <c r="H17" i="6"/>
  <c r="E17" i="6"/>
  <c r="Q16" i="6"/>
  <c r="N16" i="6"/>
  <c r="K16" i="6"/>
  <c r="H16" i="6"/>
  <c r="E16" i="6"/>
  <c r="Q15" i="6"/>
  <c r="N15" i="6"/>
  <c r="K15" i="6"/>
  <c r="H15" i="6"/>
  <c r="E15" i="6"/>
  <c r="Q14" i="6"/>
  <c r="N14" i="6"/>
  <c r="K14" i="6"/>
  <c r="H14" i="6"/>
  <c r="E14" i="6"/>
  <c r="Q13" i="6"/>
  <c r="N13" i="6"/>
  <c r="K13" i="6"/>
  <c r="H13" i="6"/>
  <c r="E13" i="6"/>
  <c r="Q12" i="6"/>
  <c r="N12" i="6"/>
  <c r="K12" i="6"/>
  <c r="H12" i="6"/>
  <c r="E12" i="6"/>
  <c r="Q11" i="6"/>
  <c r="N11" i="6"/>
  <c r="K11" i="6"/>
  <c r="H11" i="6"/>
  <c r="E11" i="6"/>
  <c r="Q10" i="6"/>
  <c r="N10" i="6"/>
  <c r="K10" i="6"/>
  <c r="H10" i="6"/>
  <c r="E10" i="6"/>
  <c r="Q9" i="6"/>
  <c r="N9" i="6"/>
  <c r="K9" i="6"/>
  <c r="H9" i="6"/>
  <c r="E9" i="6"/>
  <c r="Q8" i="6"/>
  <c r="N8" i="6"/>
  <c r="K8" i="6"/>
  <c r="H8" i="6"/>
  <c r="E8" i="6"/>
  <c r="H10" i="3" l="1"/>
  <c r="G10" i="3"/>
  <c r="E10" i="3"/>
  <c r="D10" i="3"/>
  <c r="K9" i="3"/>
  <c r="J9" i="3"/>
  <c r="I9" i="3"/>
  <c r="K8" i="3"/>
  <c r="J8" i="3"/>
  <c r="I8" i="3"/>
  <c r="K7" i="3"/>
  <c r="J7" i="3"/>
  <c r="F7" i="3"/>
  <c r="C7" i="3"/>
  <c r="C10" i="3" s="1"/>
  <c r="K6" i="3"/>
  <c r="K10" i="3" s="1"/>
  <c r="J6" i="3"/>
  <c r="J10" i="3" s="1"/>
  <c r="F6" i="3"/>
  <c r="F10" i="3" s="1"/>
  <c r="C6" i="3"/>
  <c r="I6" i="3" l="1"/>
  <c r="I7" i="3"/>
  <c r="I10" i="3" l="1"/>
  <c r="AJ10" i="2" l="1"/>
  <c r="AH10" i="2"/>
  <c r="AE10" i="2"/>
  <c r="AD10" i="2"/>
  <c r="AC10" i="2"/>
  <c r="AB10" i="2"/>
  <c r="Y10" i="2"/>
  <c r="X10" i="2"/>
  <c r="W10" i="2"/>
  <c r="V10" i="2"/>
  <c r="U10" i="2"/>
  <c r="T10" i="2"/>
  <c r="Q10" i="2"/>
  <c r="P10" i="2"/>
  <c r="O10" i="2"/>
  <c r="N10" i="2"/>
  <c r="L10" i="2"/>
  <c r="K10" i="2"/>
  <c r="J10" i="2"/>
  <c r="I10" i="2"/>
  <c r="H10" i="2"/>
  <c r="F10" i="2"/>
  <c r="D10" i="2"/>
  <c r="AS9" i="2"/>
  <c r="AR9" i="2"/>
  <c r="AQ9" i="2"/>
  <c r="AP9" i="2"/>
  <c r="AO9" i="2"/>
  <c r="AM9" i="2"/>
  <c r="AL9" i="2"/>
  <c r="AI9" i="2" s="1"/>
  <c r="AG9" i="2" s="1"/>
  <c r="AK9" i="2"/>
  <c r="AJ9" i="2"/>
  <c r="AA9" i="2"/>
  <c r="U9" i="2"/>
  <c r="S9" i="2" s="1"/>
  <c r="M9" i="2"/>
  <c r="G9" i="2"/>
  <c r="E9" i="2"/>
  <c r="AS8" i="2"/>
  <c r="AR8" i="2"/>
  <c r="AO8" i="2" s="1"/>
  <c r="AG8" i="2" s="1"/>
  <c r="AQ8" i="2"/>
  <c r="AP8" i="2"/>
  <c r="AM8" i="2"/>
  <c r="AL8" i="2"/>
  <c r="AK8" i="2"/>
  <c r="AJ8" i="2"/>
  <c r="AI8" i="2"/>
  <c r="AA8" i="2"/>
  <c r="U8" i="2"/>
  <c r="S8" i="2"/>
  <c r="M8" i="2"/>
  <c r="G8" i="2"/>
  <c r="E8" i="2"/>
  <c r="AS7" i="2"/>
  <c r="AS10" i="2" s="1"/>
  <c r="AR7" i="2"/>
  <c r="AR10" i="2" s="1"/>
  <c r="AQ7" i="2"/>
  <c r="AQ10" i="2" s="1"/>
  <c r="AP7" i="2"/>
  <c r="AP10" i="2" s="1"/>
  <c r="AO7" i="2"/>
  <c r="AO10" i="2" s="1"/>
  <c r="AN7" i="2"/>
  <c r="AN10" i="2" s="1"/>
  <c r="AM7" i="2"/>
  <c r="AM10" i="2" s="1"/>
  <c r="AL7" i="2"/>
  <c r="AL10" i="2" s="1"/>
  <c r="AK7" i="2"/>
  <c r="AI7" i="2" s="1"/>
  <c r="AJ7" i="2"/>
  <c r="AH7" i="2"/>
  <c r="AF7" i="2" s="1"/>
  <c r="AF10" i="2" s="1"/>
  <c r="AA7" i="2"/>
  <c r="AA10" i="2" s="1"/>
  <c r="U7" i="2"/>
  <c r="S7" i="2"/>
  <c r="R7" i="2"/>
  <c r="R10" i="2" s="1"/>
  <c r="M7" i="2"/>
  <c r="M10" i="2" s="1"/>
  <c r="G7" i="2"/>
  <c r="G10" i="2" s="1"/>
  <c r="E7" i="2"/>
  <c r="E10" i="2" s="1"/>
  <c r="D7" i="2"/>
  <c r="S10" i="2" l="1"/>
  <c r="AI10" i="2"/>
  <c r="AG7" i="2"/>
  <c r="AG10" i="2" s="1"/>
  <c r="AK10" i="2"/>
  <c r="G32" i="5" l="1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35" i="5" s="1"/>
  <c r="G11" i="5"/>
  <c r="G10" i="5"/>
  <c r="G9" i="5"/>
  <c r="G8" i="5"/>
  <c r="G7" i="5"/>
  <c r="G6" i="5"/>
  <c r="B5" i="5"/>
  <c r="C5" i="5" s="1"/>
  <c r="D5" i="5" s="1"/>
  <c r="E5" i="5" s="1"/>
  <c r="H47" i="4"/>
  <c r="G43" i="4"/>
  <c r="G48" i="4" s="1"/>
  <c r="F43" i="4"/>
  <c r="F48" i="4" s="1"/>
  <c r="G38" i="4"/>
  <c r="G47" i="4" s="1"/>
  <c r="F38" i="4"/>
  <c r="F47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G26" i="4"/>
  <c r="G45" i="4" s="1"/>
  <c r="F26" i="4"/>
  <c r="F45" i="4" s="1"/>
  <c r="B5" i="4"/>
  <c r="C5" i="4" s="1"/>
  <c r="D5" i="4" s="1"/>
  <c r="E5" i="4" s="1"/>
  <c r="G33" i="5" l="1"/>
  <c r="G37" i="5" s="1"/>
  <c r="G34" i="5"/>
  <c r="G33" i="4"/>
  <c r="G46" i="4" s="1"/>
  <c r="G49" i="4" s="1"/>
  <c r="F33" i="4"/>
  <c r="F46" i="4" s="1"/>
  <c r="F49" i="4" s="1"/>
  <c r="F44" i="4" l="1"/>
  <c r="G44" i="4"/>
</calcChain>
</file>

<file path=xl/sharedStrings.xml><?xml version="1.0" encoding="utf-8"?>
<sst xmlns="http://schemas.openxmlformats.org/spreadsheetml/2006/main" count="1175" uniqueCount="563">
  <si>
    <t>№</t>
  </si>
  <si>
    <t xml:space="preserve">Наименование формы </t>
  </si>
  <si>
    <t xml:space="preserve">Приложение 1 </t>
  </si>
  <si>
    <t>1 </t>
  </si>
  <si>
    <t>Приложение 2</t>
  </si>
  <si>
    <t>1. Общая информация о сетевой организации</t>
  </si>
  <si>
    <t> 2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</si>
  <si>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</si>
  <si>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> 3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</si>
  <si>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</si>
  <si>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 4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</si>
  <si>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</si>
  <si>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 xml:space="preserve">2. Информация о качестве услуг по передаче электрической энергии </t>
  </si>
  <si>
    <t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</si>
  <si>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</si>
  <si>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</si>
  <si>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3. Информация о качестве услуг 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</si>
  <si>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</si>
  <si>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</si>
  <si>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касающейся предоставления услуг по технологическому присоединению, заполняется в произвольной форме</t>
  </si>
  <si>
    <t>3.4. Сведения о качестве услуг по технологическому присоединению к электрическим сетям сетевой организации.</t>
  </si>
  <si>
    <r>
      <t xml:space="preserve">3.5. Стоимость технологического присоединения к электрическим сетям сетевой организации </t>
    </r>
    <r>
      <rPr>
        <b/>
        <sz val="11"/>
        <color indexed="10"/>
        <rFont val="Times New Roman"/>
        <family val="1"/>
        <charset val="204"/>
      </rPr>
      <t>(не заполняется</t>
    </r>
    <r>
      <rPr>
        <sz val="11"/>
        <rFont val="Times New Roman"/>
        <family val="1"/>
        <charset val="204"/>
      </rPr>
      <t>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  </r>
  </si>
  <si>
    <t>https://портал-тп.рф/platform/portal/tehprisEE_cost_calculator</t>
  </si>
  <si>
    <t>Раздел 4. Качество обслуживания</t>
  </si>
  <si>
    <t>https://aomec.ru/standart/standart.html</t>
  </si>
  <si>
    <t>Паспорт услуги (процесса) сетевой организации (см  п.19 "П" на сайте организации)</t>
  </si>
  <si>
    <t>Раскрытие информации по п. 1.1. Приложения № 7 приказа Минэнерго России от 15.04.2014 № 186</t>
  </si>
  <si>
    <t>№ пп.</t>
  </si>
  <si>
    <t>Наименование филиала</t>
  </si>
  <si>
    <t>Категория надежности электроснабжения</t>
  </si>
  <si>
    <t>ВСЕГО потребителей</t>
  </si>
  <si>
    <t>ВСЕГО точек поставки</t>
  </si>
  <si>
    <t>Юридические лица</t>
  </si>
  <si>
    <t>Физические лица</t>
  </si>
  <si>
    <t>Потребителей*</t>
  </si>
  <si>
    <t>Точек поставки**</t>
  </si>
  <si>
    <t>Всего</t>
  </si>
  <si>
    <t>ВН (110 кВ и выше)</t>
  </si>
  <si>
    <t>СН1 (35 кВ)</t>
  </si>
  <si>
    <t>СН2 (6 - 20 кВ)</t>
  </si>
  <si>
    <t>НН (ниже 1 кВ)</t>
  </si>
  <si>
    <t>АО "МЭК"</t>
  </si>
  <si>
    <t>1-я категория</t>
  </si>
  <si>
    <t>2-я категория</t>
  </si>
  <si>
    <t>3-я категория</t>
  </si>
  <si>
    <t>ВСЕГО</t>
  </si>
  <si>
    <t>*</t>
  </si>
  <si>
    <t>Одние потребитель может иметь более одного энергопринимающего устройства с электроприемниками различных категорий надежности электроснабженияи и присоединенных от сетей различного уровня напряжения</t>
  </si>
  <si>
    <t>**</t>
  </si>
  <si>
    <t>Энергопринимающие устройства потребителей, обеспечиваемые электроэнергией по 1-й и 2-й категориям надежности электроснабжения могут иметь 2 и более точки поставки</t>
  </si>
  <si>
    <t>Динамика состояния систем учета электроэнергии по АО "МЭК"</t>
  </si>
  <si>
    <t>Потребители</t>
  </si>
  <si>
    <t>Динамика изменения показателей</t>
  </si>
  <si>
    <t>Всего точек поставки, шт.</t>
  </si>
  <si>
    <t>Всего точек поставки, оборудованных приборами учёта, шт.</t>
  </si>
  <si>
    <t>в т.ч. с удаленным сбором данных, шт.</t>
  </si>
  <si>
    <t>в т.ч. системы учета электроэнергии с удаленным сбором данных, шт.</t>
  </si>
  <si>
    <t>Ввода в многоквартирные дома</t>
  </si>
  <si>
    <t>Потребители-граждане</t>
  </si>
  <si>
    <t>Бесхозяйные объекты</t>
  </si>
  <si>
    <t>Примечание</t>
  </si>
  <si>
    <t>* данные по количеству точек поставки указаны по состоянию за последний месяц отчетного года (декабрь)</t>
  </si>
  <si>
    <t>Объем воздушных линий электропередач (ВЛЭП) и кабельных линий электропередач (КЛЭП) в условных единицах в зависимости от протяженности, напряжения, конструктивного исполнения и материала опор</t>
  </si>
  <si>
    <t>Вид ЛЭП</t>
  </si>
  <si>
    <t xml:space="preserve">Напряжение, кВ </t>
  </si>
  <si>
    <t>Количество цепей на опоре</t>
  </si>
  <si>
    <t>Материал опор</t>
  </si>
  <si>
    <t>Количество условных единиц (У) на 100 км трассы ЛЭП</t>
  </si>
  <si>
    <t>Протяженность</t>
  </si>
  <si>
    <t>Объем условных единиц</t>
  </si>
  <si>
    <t>Износ</t>
  </si>
  <si>
    <t>у/100км</t>
  </si>
  <si>
    <t>км</t>
  </si>
  <si>
    <t>у</t>
  </si>
  <si>
    <t>%</t>
  </si>
  <si>
    <t>18</t>
  </si>
  <si>
    <t xml:space="preserve">19 </t>
  </si>
  <si>
    <t>ВЛЭП</t>
  </si>
  <si>
    <t>-</t>
  </si>
  <si>
    <t>металл</t>
  </si>
  <si>
    <t>400-500</t>
  </si>
  <si>
    <t>ж/бетон</t>
  </si>
  <si>
    <t>дерево</t>
  </si>
  <si>
    <t>110-150</t>
  </si>
  <si>
    <t>КЛЭП</t>
  </si>
  <si>
    <t xml:space="preserve">ВН, всего </t>
  </si>
  <si>
    <t xml:space="preserve"> 20 -35</t>
  </si>
  <si>
    <t>СНI, всего</t>
  </si>
  <si>
    <t xml:space="preserve"> 1 - 20 </t>
  </si>
  <si>
    <t>дерево на ж/б пасынках</t>
  </si>
  <si>
    <t>ж/бетон, металл</t>
  </si>
  <si>
    <t xml:space="preserve"> 3 - 10</t>
  </si>
  <si>
    <t>СНII, всего</t>
  </si>
  <si>
    <t xml:space="preserve">0,4 кВ </t>
  </si>
  <si>
    <t xml:space="preserve">до 1 кВ </t>
  </si>
  <si>
    <t>НН, всего</t>
  </si>
  <si>
    <t>Справочно: итого условных единиц ЛЭП (итог табл.П2.1)</t>
  </si>
  <si>
    <t>Объем подстанций 35-1150 кВ, трансформаторных подстанций (ТП), комплектных трансформаторных подстанций (КТП) и распределительных пунктов (РП) 0,4-20 кВ в условных единицах</t>
  </si>
  <si>
    <t>№ п/п</t>
  </si>
  <si>
    <t>Наименование</t>
  </si>
  <si>
    <t>Единица измерения</t>
  </si>
  <si>
    <t>Количество условных единиц (У) на единицу измерения</t>
  </si>
  <si>
    <t>Количество единиц измерения</t>
  </si>
  <si>
    <t>у/ед.изм.</t>
  </si>
  <si>
    <t>ед.изм.</t>
  </si>
  <si>
    <t>19</t>
  </si>
  <si>
    <t>1</t>
  </si>
  <si>
    <t>Подстанция</t>
  </si>
  <si>
    <t>П/ст</t>
  </si>
  <si>
    <t xml:space="preserve"> 110 - 150</t>
  </si>
  <si>
    <t>2</t>
  </si>
  <si>
    <t>Силовой трансформатор или реактор (одно- или трехфазный), или вольтодобавочный трансформатор</t>
  </si>
  <si>
    <t>Единица оборудо-вания</t>
  </si>
  <si>
    <t>35 всего</t>
  </si>
  <si>
    <t xml:space="preserve"> 1 - 20 всего</t>
  </si>
  <si>
    <t>3</t>
  </si>
  <si>
    <t>Воздушный выключатель</t>
  </si>
  <si>
    <t>5 фазы</t>
  </si>
  <si>
    <t xml:space="preserve"> 1 - 20</t>
  </si>
  <si>
    <t>Масляный выключатель</t>
  </si>
  <si>
    <t xml:space="preserve"> - " -</t>
  </si>
  <si>
    <t>5</t>
  </si>
  <si>
    <t>Отделитель с короткозамыкателем</t>
  </si>
  <si>
    <t>Выключатель нагрузки</t>
  </si>
  <si>
    <t>Синхронный компенсатор мощн. 50 Мвар</t>
  </si>
  <si>
    <t>То же, 50 Мвар и более</t>
  </si>
  <si>
    <t>Статические конденсаторы</t>
  </si>
  <si>
    <t>100 конд.</t>
  </si>
  <si>
    <t>Мачтовая (столбовая) ТП</t>
  </si>
  <si>
    <t>ТП</t>
  </si>
  <si>
    <t>Однотрансформаторная ТП, КТП</t>
  </si>
  <si>
    <t>ТП, КТП</t>
  </si>
  <si>
    <t>Двухтрансформаторная ТП, КТП</t>
  </si>
  <si>
    <t xml:space="preserve">Однотрансформаторная подстанция 35/0,4 кВ </t>
  </si>
  <si>
    <t>п/ст</t>
  </si>
  <si>
    <t>Итого</t>
  </si>
  <si>
    <t>ВН</t>
  </si>
  <si>
    <t>СНI</t>
  </si>
  <si>
    <t>СНII</t>
  </si>
  <si>
    <t>НН</t>
  </si>
  <si>
    <t>Справочно: итого условных единиц подстанций (итог табл.П2.2)</t>
  </si>
  <si>
    <t>У АО "МЭК" нет структурных подразделений</t>
  </si>
  <si>
    <t>На сайте АО "МЭК" появился раздел "Личный кабинет" для заявителей</t>
  </si>
  <si>
    <t xml:space="preserve">http://aomec.ru/standart/standart.html
п.19 "Е"
</t>
  </si>
  <si>
    <t>Информация о качестве услуг по технологическому присоединению</t>
  </si>
  <si>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</si>
  <si>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</si>
  <si>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</si>
  <si>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 кВт включительно</t>
  </si>
  <si>
    <t>свыше 15 кВт и до 150 кВт включительно</t>
  </si>
  <si>
    <t>свыше 150 кВт и менее 670 кВт</t>
  </si>
  <si>
    <t>не менее 670 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</si>
  <si>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</si>
  <si>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</si>
  <si>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</si>
  <si>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</si>
  <si>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</si>
  <si>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</si>
  <si>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</si>
  <si>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</si>
  <si>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</si>
  <si>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</si>
  <si>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</si>
  <si>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</si>
  <si>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</si>
  <si>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 xml:space="preserve"> Количество обращений, поступивших в сетевую организацию (всего)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</si>
  <si>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</si>
  <si>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</si>
  <si>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</si>
  <si>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</si>
  <si>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</si>
  <si>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</si>
  <si>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</si>
  <si>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(текущий год)</t>
  </si>
  <si>
    <t>Всего обращений потребителей, в том числе:</t>
  </si>
  <si>
    <t>1.1</t>
  </si>
  <si>
    <t>оказание услуг по передаче электрической энергии</t>
  </si>
  <si>
    <t>1.2</t>
  </si>
  <si>
    <t>осуществление технологического присоединения</t>
  </si>
  <si>
    <t>1.3</t>
  </si>
  <si>
    <t>коммерческий учет электрической энергии</t>
  </si>
  <si>
    <t>1.4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</si>
  <si>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</si>
  <si>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</si>
  <si>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</si>
  <si>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</si>
  <si>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</si>
  <si>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Жалобы</t>
  </si>
  <si>
    <t>2.1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</si>
  <si>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</si>
  <si>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</si>
  <si>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</si>
  <si>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</si>
  <si>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</si>
  <si>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2.2</t>
  </si>
  <si>
    <t>2.3</t>
  </si>
  <si>
    <t>2.4</t>
  </si>
  <si>
    <t>2.5</t>
  </si>
  <si>
    <t>техническое обслуживание объектов электросетевого хозяйства</t>
  </si>
  <si>
    <t>2.6</t>
  </si>
  <si>
    <t>Заявка на оказание услуг</t>
  </si>
  <si>
    <t>3.1</t>
  </si>
  <si>
    <t>по технологическому присоединению</t>
  </si>
  <si>
    <t>3.2</t>
  </si>
  <si>
    <t>на заключение договора на оказание услуг по передаче электрической энергии</t>
  </si>
  <si>
    <t>3.3</t>
  </si>
  <si>
    <t>организация коммерческого учета электрической энергии</t>
  </si>
  <si>
    <t>3.4</t>
  </si>
  <si>
    <t>Деятельность офиса АО "МЭК"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</si>
  <si>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</si>
  <si>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</si>
  <si>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</si>
  <si>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</si>
  <si>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</si>
  <si>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</si>
  <si>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</si>
  <si>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</si>
  <si>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</si>
  <si>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</si>
  <si>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Ярославль, пр. Октября ,д.75, учебный корпус, оф.101</t>
  </si>
  <si>
    <t>8:00- 17:00</t>
  </si>
  <si>
    <t>электросетевая компания</t>
  </si>
  <si>
    <t>Информация о заочном обслуживании потребителей посредством телефонной связи.</t>
  </si>
  <si>
    <t>Перечень номеров телефонов, выделенных для обслуживания потребителей:</t>
  </si>
  <si>
    <t>номер телефона</t>
  </si>
  <si>
    <t>Номер телефона по вопросам энергоснабжения:</t>
  </si>
  <si>
    <t>Номера телефонов центров обработки телефонных вызовов: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</si>
  <si>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</si>
  <si>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</si>
  <si>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</si>
  <si>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</si>
  <si>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</si>
  <si>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</si>
  <si>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</si>
  <si>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 xml:space="preserve">Сводная информация по запросам потребителей
 ( п.4.4- п.4.9 прил.7  постановления 186) </t>
  </si>
  <si>
    <t>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 4.1 Информации о качестве обслуживания потребителей услуг.</t>
  </si>
  <si>
    <t>Вопросы по ТП</t>
  </si>
  <si>
    <t>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</si>
  <si>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 xml:space="preserve">Консультации по вопросам ТП, учету, </t>
  </si>
  <si>
    <t xml:space="preserve">Мероприятия, направленные на работу с социально уязвимыми группами населения </t>
  </si>
  <si>
    <t>Дистанционное обслуживание,
подготовка всего пакета документов</t>
  </si>
  <si>
    <t>Информация по запросам потребителей</t>
  </si>
  <si>
    <t>Журнал регистрации запросов потребителей не ведется в силу единичных запросов, которые реализуются в течение 30 мин. Все клиенты удовлетворены качеством обслуживания</t>
  </si>
  <si>
    <t>Приложение N 7
к Единым стандартам качества
обслуживания сетевыми
организациями потребителей услуг
сетевых организаций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</si>
  <si>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</t>
  </si>
  <si>
    <t>Наименование Потребителя</t>
  </si>
  <si>
    <t>Код потребителя в системе учета Исполнителя (ТСО)</t>
  </si>
  <si>
    <t>Наименование объекта энергоснабжения (потребления)</t>
  </si>
  <si>
    <t>Заводской(серийный) № прибора учета</t>
  </si>
  <si>
    <t>Тип энергии (активная/реактивная)</t>
  </si>
  <si>
    <t>Класс напряжения по расчету (тарифный уровень напряжения)</t>
  </si>
  <si>
    <t>Р мах</t>
  </si>
  <si>
    <t>Категория надежности</t>
  </si>
  <si>
    <t>ПС 35/6 кВ Кирпичная</t>
  </si>
  <si>
    <t xml:space="preserve"> ОАО "ЯКЗ"</t>
  </si>
  <si>
    <t>ПС Кирпичная ф2</t>
  </si>
  <si>
    <t>01129946</t>
  </si>
  <si>
    <t>активная</t>
  </si>
  <si>
    <t>СН-1</t>
  </si>
  <si>
    <t>ПС Кирпичная ф16</t>
  </si>
  <si>
    <t>01080835</t>
  </si>
  <si>
    <t>ПС Кирпичная ф12</t>
  </si>
  <si>
    <t>01129894</t>
  </si>
  <si>
    <t>ПС "Керамик" РУ 10 кВ</t>
  </si>
  <si>
    <t>ПС Керамик ф1</t>
  </si>
  <si>
    <t>ЯГЭС</t>
  </si>
  <si>
    <t>0108053155</t>
  </si>
  <si>
    <t>ПС Керамик ф3</t>
  </si>
  <si>
    <t>0108054059</t>
  </si>
  <si>
    <t>ПС Керамик ф24</t>
  </si>
  <si>
    <t>0112055138</t>
  </si>
  <si>
    <t>ПС Керамик ф26</t>
  </si>
  <si>
    <t>0804142821</t>
  </si>
  <si>
    <t>ЗАО "Норский керамический завод" (потребление)</t>
  </si>
  <si>
    <t>НКЗ Генерация</t>
  </si>
  <si>
    <t>расчетная</t>
  </si>
  <si>
    <t>ЗАО "Норский керамический завод" (генерация)</t>
  </si>
  <si>
    <t>НКЗ потребление</t>
  </si>
  <si>
    <t>ИП Калашян Г.К.</t>
  </si>
  <si>
    <t>ПС Керамик ф30</t>
  </si>
  <si>
    <t>Калашян</t>
  </si>
  <si>
    <t>0811120930</t>
  </si>
  <si>
    <t>ООО "МТС Энерго"</t>
  </si>
  <si>
    <t xml:space="preserve">через Калашяна </t>
  </si>
  <si>
    <t>МТС</t>
  </si>
  <si>
    <t>7611000050576</t>
  </si>
  <si>
    <t>ТД "Авторитет"</t>
  </si>
  <si>
    <t>ПС Керамик ф01</t>
  </si>
  <si>
    <t>Авторитет</t>
  </si>
  <si>
    <t>0108054001</t>
  </si>
  <si>
    <t>ООО "Сокол Яр"</t>
  </si>
  <si>
    <t>ПС Керамик ф03</t>
  </si>
  <si>
    <t>Сокол Яр</t>
  </si>
  <si>
    <t>0109057117</t>
  </si>
  <si>
    <t>ПС Керамик ф22</t>
  </si>
  <si>
    <t>0108053212</t>
  </si>
  <si>
    <t>ГСК "Керамик"</t>
  </si>
  <si>
    <t>через НКЗ</t>
  </si>
  <si>
    <t>13140265</t>
  </si>
  <si>
    <t>суммарно от НКЗ</t>
  </si>
  <si>
    <t>ЗАО "Ярославль-GSM"</t>
  </si>
  <si>
    <t>БССС 23237 Яр</t>
  </si>
  <si>
    <t>ОАО "Вымпел - Коммуникации"</t>
  </si>
  <si>
    <t>009113071001369</t>
  </si>
  <si>
    <t>ООО "Норский бетон"</t>
  </si>
  <si>
    <t>0804125844</t>
  </si>
  <si>
    <t>Т2 Мобайл</t>
  </si>
  <si>
    <t>42013354</t>
  </si>
  <si>
    <t>ГСК "Дружба"</t>
  </si>
  <si>
    <t>046144805</t>
  </si>
  <si>
    <t>ООО "Империя вкуса"</t>
  </si>
  <si>
    <t>30620539</t>
  </si>
  <si>
    <t>806101677</t>
  </si>
  <si>
    <t>0806120175</t>
  </si>
  <si>
    <t>0806120132</t>
  </si>
  <si>
    <t>ГСК "Керамик- 2"</t>
  </si>
  <si>
    <t>00707553</t>
  </si>
  <si>
    <t>жилой квартал "Норские резиденции"</t>
  </si>
  <si>
    <t>гр. Кафаров</t>
  </si>
  <si>
    <t>Здание серв-го обслуж-я (гр. Кафаров)
Романовская д. 1</t>
  </si>
  <si>
    <t>31637791</t>
  </si>
  <si>
    <t>30615982</t>
  </si>
  <si>
    <t>ООО "Норские резиденции"</t>
  </si>
  <si>
    <t>Здание сервисного обслуживания Ввод1</t>
  </si>
  <si>
    <t>Здание сервисного обслуживания Ввод2</t>
  </si>
  <si>
    <t>Здание сервисного обслуживания АВР</t>
  </si>
  <si>
    <t>Яргорводоканал</t>
  </si>
  <si>
    <t>КНС ввод 1</t>
  </si>
  <si>
    <t>СН-2</t>
  </si>
  <si>
    <t>КНС ввод 2</t>
  </si>
  <si>
    <t>Газпром-Газораспределение Ярославль</t>
  </si>
  <si>
    <t>ГРПБ-1</t>
  </si>
  <si>
    <t>19926928-14</t>
  </si>
  <si>
    <t>ГРПБ-2</t>
  </si>
  <si>
    <t>Агенство муниципального заказа г. Ярославля</t>
  </si>
  <si>
    <t>уличное освещение, жил. квартал</t>
  </si>
  <si>
    <t>ЩР-КПП</t>
  </si>
  <si>
    <t>уличное освещение, жил. квартал  /КТП -2</t>
  </si>
  <si>
    <t>уличное освещение</t>
  </si>
  <si>
    <t>Детский сад</t>
  </si>
  <si>
    <t>Дет. Сад ф.10</t>
  </si>
  <si>
    <t>ООО "КапиталГруппСтрой"</t>
  </si>
  <si>
    <t>Дет. Сад ф.4</t>
  </si>
  <si>
    <t>Дет. Сад  АВР</t>
  </si>
  <si>
    <t>РП 6 кВ ПС 110/6 кВ "Орион"</t>
  </si>
  <si>
    <t>Орион ф11</t>
  </si>
  <si>
    <t>Орион Ф-20</t>
  </si>
  <si>
    <t>Орион Ф-44</t>
  </si>
  <si>
    <t>Орион Ф-52</t>
  </si>
  <si>
    <t>ОАО "Яргорводоканал"</t>
  </si>
  <si>
    <t>Орион Ф-54</t>
  </si>
  <si>
    <t>Орион Ф-24</t>
  </si>
  <si>
    <t>ООО "Промбаза"</t>
  </si>
  <si>
    <t>Орион Ф-18</t>
  </si>
  <si>
    <t>Промбаза</t>
  </si>
  <si>
    <t>ТСО "ЭСР"</t>
  </si>
  <si>
    <t>через Промбазу</t>
  </si>
  <si>
    <t>Кортес ф1</t>
  </si>
  <si>
    <t>Кортес ф2</t>
  </si>
  <si>
    <t>0110680078000051</t>
  </si>
  <si>
    <t>ТСО "Электросеть"</t>
  </si>
  <si>
    <t>Орион Ф-46</t>
  </si>
  <si>
    <t>Гр. Соколов</t>
  </si>
  <si>
    <t>Орион Ф-8
Соколов</t>
  </si>
  <si>
    <t>Вельс</t>
  </si>
  <si>
    <t>Орион ф 63</t>
  </si>
  <si>
    <t>ООО "РУСЭНЕРГОСБЫТ"</t>
  </si>
  <si>
    <t>ОАО "Автодизель" яч.13</t>
  </si>
  <si>
    <t>ОАО "Автодизель"</t>
  </si>
  <si>
    <t>ОАО "Автодизель" яч.51</t>
  </si>
  <si>
    <t>ОАО "Автодизель" яч.22</t>
  </si>
  <si>
    <t>ОАО "Автодизель" яч.48</t>
  </si>
  <si>
    <t xml:space="preserve">ИП Керимов </t>
  </si>
  <si>
    <t>ОрионФ-39</t>
  </si>
  <si>
    <t>ИП Броян</t>
  </si>
  <si>
    <t>Орион ф21</t>
  </si>
  <si>
    <t>ТСО ООО "Техпромэксперт"</t>
  </si>
  <si>
    <t>Орион Ф-15</t>
  </si>
  <si>
    <t>Техпромэксперт</t>
  </si>
  <si>
    <t xml:space="preserve">Орион Ф-36 </t>
  </si>
  <si>
    <t>ООО "СЗ "Свелояр"</t>
  </si>
  <si>
    <t>Орион ф 9</t>
  </si>
  <si>
    <t>Светлояр Ф9</t>
  </si>
  <si>
    <t>811162976</t>
  </si>
  <si>
    <t>Орион ф49</t>
  </si>
  <si>
    <t>Светлояр ф.49</t>
  </si>
  <si>
    <t>818170298</t>
  </si>
  <si>
    <t>ЗАО НПК "ЯрЛИ"</t>
  </si>
  <si>
    <t xml:space="preserve"> "Орион" яч.58</t>
  </si>
  <si>
    <t>ЯрЛИ</t>
  </si>
  <si>
    <t>ОАО "Aвтодизель" (ЯМЗ)</t>
  </si>
  <si>
    <t>ТП "Инженерный центр"</t>
  </si>
  <si>
    <t>РАСЧ</t>
  </si>
  <si>
    <t>КТП ИЦ</t>
  </si>
  <si>
    <t>ИП Кая</t>
  </si>
  <si>
    <t>33077584-18</t>
  </si>
  <si>
    <t>Пожарники</t>
  </si>
  <si>
    <t xml:space="preserve">РП "Павловская </t>
  </si>
  <si>
    <t>ООО "Волга Лайф""</t>
  </si>
  <si>
    <t>КТП-2 6/0,4 кВ "Павловская слобода"</t>
  </si>
  <si>
    <t>Стройплощадка "ВолгаЛайф"</t>
  </si>
  <si>
    <t>РП-7</t>
  </si>
  <si>
    <t>РП-7  6 кВ "Филино" ф.1</t>
  </si>
  <si>
    <t>КНС Водоканала</t>
  </si>
  <si>
    <t>РП-7  6 кВ "Филино" ф.17</t>
  </si>
  <si>
    <t>ГСК "Хорда"</t>
  </si>
  <si>
    <t>от сетей Водоканала</t>
  </si>
  <si>
    <t>ООО "БМФ"</t>
  </si>
  <si>
    <t>РП-7  6 кВ "Филино" ф.2</t>
  </si>
  <si>
    <t>БМФ</t>
  </si>
  <si>
    <t>РП-7  6 кВ "Филино" ф.11</t>
  </si>
  <si>
    <t>ГСК "Жигули"</t>
  </si>
  <si>
    <t>через БМФ</t>
  </si>
  <si>
    <t>ГСК "Дитас"</t>
  </si>
  <si>
    <t>ГСК "Шинстрой-95"</t>
  </si>
  <si>
    <t>Мобайл</t>
  </si>
  <si>
    <t>Теле2</t>
  </si>
  <si>
    <t>ГУП ЯО "Ярославское АТП"</t>
  </si>
  <si>
    <t>РП-7  6 кВ "Филино" ф.3</t>
  </si>
  <si>
    <t>АТП</t>
  </si>
  <si>
    <t>РП-7  6 кВ "Филино" ф.15</t>
  </si>
  <si>
    <t>ООО "Фирма "Гранд"</t>
  </si>
  <si>
    <t>РП-7  6 кВ "Филино" ф.8</t>
  </si>
  <si>
    <t>Гранд</t>
  </si>
  <si>
    <t>РП-7  6 кВ "Филино" ф.13</t>
  </si>
  <si>
    <t>Фурманец</t>
  </si>
  <si>
    <t>через ООО "Гранд"</t>
  </si>
  <si>
    <t>Ходжаниязов</t>
  </si>
  <si>
    <t>ГСК «Гараж-Сервис»</t>
  </si>
  <si>
    <t>ООО "Антал"</t>
  </si>
  <si>
    <t>РП-7  6 кВ "Филино" ф.6</t>
  </si>
  <si>
    <t>Антал</t>
  </si>
  <si>
    <t>РП-7  6 кВ "Филино" ф.12</t>
  </si>
  <si>
    <t>ЦНО, РСЦ</t>
  </si>
  <si>
    <t>ООО " ТПК"ЭКО"</t>
  </si>
  <si>
    <t>РП-7, РСЦ</t>
  </si>
  <si>
    <t>ООО "ТПК ЭКО"</t>
  </si>
  <si>
    <t>ОАО "ЯЗДА"</t>
  </si>
  <si>
    <t>РП-7 , ЦНО</t>
  </si>
  <si>
    <t>ГСК "Престиж"</t>
  </si>
  <si>
    <t>ГСК "Красноборский"</t>
  </si>
  <si>
    <t>Софронов</t>
  </si>
  <si>
    <t>Калинина</t>
  </si>
  <si>
    <t>КТП-256</t>
  </si>
  <si>
    <t>Федеральная служба соц-го страхования</t>
  </si>
  <si>
    <t>фсс</t>
  </si>
  <si>
    <t>Инкомпроект</t>
  </si>
  <si>
    <t>ИП Мухин офис</t>
  </si>
  <si>
    <t>ИП Мухин банк</t>
  </si>
  <si>
    <t xml:space="preserve">ИП Чернышева </t>
  </si>
  <si>
    <t>ИП Чернышева кафе
Проксима</t>
  </si>
  <si>
    <t>ИП Чернышева</t>
  </si>
  <si>
    <t>ИП Чернышева Офисы
Проксима</t>
  </si>
  <si>
    <t>Центр занятости</t>
  </si>
  <si>
    <t>КТП ГСК "Тверицкий"</t>
  </si>
  <si>
    <t xml:space="preserve">ГСК "Тверицы                                                                  </t>
  </si>
  <si>
    <t>КТП 6/0,4 "ГСК ТВЕРИЦЫ"</t>
  </si>
  <si>
    <t>ПС 110/10 кВ "Радуга"</t>
  </si>
  <si>
    <t xml:space="preserve"> ПС"Радуга"  Ф-26</t>
  </si>
  <si>
    <t>ПС"Радуга"  Ф-38</t>
  </si>
  <si>
    <t>ПС "Радуга" Ф-47</t>
  </si>
  <si>
    <t>ЯГЭС "Водоканал"</t>
  </si>
  <si>
    <t>ПС "Радуга" Ф-27</t>
  </si>
  <si>
    <t xml:space="preserve"> к-с Пестрецово</t>
  </si>
  <si>
    <t>ЯЗДА</t>
  </si>
  <si>
    <t>ПАО "Автодизель"</t>
  </si>
  <si>
    <t>ПСРД</t>
  </si>
  <si>
    <t xml:space="preserve"> МУП «Яргорэнергосбыт»</t>
  </si>
  <si>
    <t>через ЯЗДА</t>
  </si>
  <si>
    <t>ПБЮЛ Усачев</t>
  </si>
  <si>
    <t>суммарно от ЯЗДА</t>
  </si>
  <si>
    <t>МУП «Яргорэнергосбыт»</t>
  </si>
  <si>
    <t>Яргорэнергосбыт</t>
  </si>
  <si>
    <t>ГСК Прогресс</t>
  </si>
  <si>
    <t>жил. Поселок Полесье</t>
  </si>
  <si>
    <t xml:space="preserve"> ГСК "Прогресс"</t>
  </si>
  <si>
    <t>Яргазсервис</t>
  </si>
  <si>
    <t>БФ "Зоо Забота"</t>
  </si>
  <si>
    <t>ВЛ 0,4 кВ ТП-42, яч.5</t>
  </si>
  <si>
    <t>БФ "ЗооЗабота"</t>
  </si>
  <si>
    <t>ООО "ПБФ"</t>
  </si>
  <si>
    <t>ПБФ</t>
  </si>
  <si>
    <t>Ростовский агрегатный завод</t>
  </si>
  <si>
    <t>ЗАО "Атрус"</t>
  </si>
  <si>
    <t>отпайка Л-12 от КВЛ 6 кВ</t>
  </si>
  <si>
    <t>отпайка Л-15 от КВЛ 6 кВ</t>
  </si>
  <si>
    <t>ЗРУ 6 кВ РАЗ</t>
  </si>
  <si>
    <t>ПАО "Автодизель"- РАЗ</t>
  </si>
  <si>
    <t>РАСЧЕТН</t>
  </si>
  <si>
    <t>ПС 110/6 кВ "Ярославль Главный" 3,4 СШ</t>
  </si>
  <si>
    <t>ПС 110/6 "Яролавль Главный" РУ 6 кВ ЯЗТА ф22</t>
  </si>
  <si>
    <t>"Магистраль"</t>
  </si>
  <si>
    <t>Рыбинская горсеть</t>
  </si>
  <si>
    <t>ПС 110/6 "Яролавль Главный" РУ 6 кВ ЯЗТА ф28</t>
  </si>
  <si>
    <t>"Сельхозтехника"</t>
  </si>
  <si>
    <t>ООО "Завод строительных конструкций -Ярославль"</t>
  </si>
  <si>
    <t>ПС 110/6 "Яролавль Главный" РУ 6 кВ ЯЗТА ф20</t>
  </si>
  <si>
    <t>ООО "ЗСК"</t>
  </si>
  <si>
    <t>ПС 110/6 "Яролавль Главный" РУ 6 кВ ЯЗТА ф29</t>
  </si>
  <si>
    <t>ОАО "ЯЗТА"</t>
  </si>
  <si>
    <t>ПС 110/6 "Яролавль Главный" РУ 6 кВ ЯЗТА ф21</t>
  </si>
  <si>
    <t>ПС 110/6 "Яролавль Главный" РУ 6 кВ ЯЗТА ф23</t>
  </si>
  <si>
    <t>ПС 110/6 "Яролавль Главный" РУ 6 кВ ЯЗТА ф24</t>
  </si>
  <si>
    <t>ПС 110/6 "Яролавль Главный" РУ 6 кВ ЯЗТА ф25</t>
  </si>
  <si>
    <t>ПС 110/6 "Яролавль Главный" РУ 6 кВ ЯЗТА ф26</t>
  </si>
  <si>
    <t>ПС 110/6 "Яролавль Главный" РУ 6 кВ ЯЗТА ф27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</si>
  <si>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 кВ, 35 кВ, 6(10) кВ в динамике относительно года, предшествующего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</si>
  <si>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</si>
  <si>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1.3. Информация об объектах электросетевого хозяйства сетевой организации: количество подстанций 110 кВ, 35 кВ, 6(10) кВ в динамике относительно года, предшествующего отчетному, заполняется в произвольной форме.
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</si>
  <si>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Введение Личного кабинета заявителя</t>
  </si>
  <si>
    <t>Формы 4.1.</t>
  </si>
  <si>
    <t>Формы 4.2</t>
  </si>
  <si>
    <t>Формы 4.3</t>
  </si>
  <si>
    <t>Сводная Форма 4.4 -  4.9. (Excel)</t>
  </si>
  <si>
    <t>Ссылка на сайте</t>
  </si>
  <si>
    <t>https://aomec.ru/oaomec_files/katchestvo2022-1.1MEK.xlsx</t>
  </si>
  <si>
    <t>https://aomec.ru/oaomec_files/katchestvo2022-1.2MEK.xlsx</t>
  </si>
  <si>
    <t>https://aomec.ru/oaomec_files/katchestvo2022-1.3 ВЛ MEK.xlsx</t>
  </si>
  <si>
    <t>https://aomec.ru/oaomec_files/katchestvo2022-1.3 ПС MEK.xlsx</t>
  </si>
  <si>
    <t>https://aomec.ru/oaomec_files/katchestvo2022-1MEK.xlsx</t>
  </si>
  <si>
    <t>https://aomec.ru/oaomec_files/katchestvo2022- кач ТП MEK.xlsx</t>
  </si>
  <si>
    <t>https://aomec.ru/oaomec_files/katchestvo2022-4.1 MEK.xlsx</t>
  </si>
  <si>
    <t>https://aomec.ru/oaomec_files/katchestvo2022-4.2 MEK.xlsx</t>
  </si>
  <si>
    <t>https://aomec.ru/oaomec_files/katchestvo2022-4.3 MEK.xlsx</t>
  </si>
  <si>
    <t>https://aomec.ru/oaomec_files/katchestvo2022-4.4 - 4.9 MEK.xlsx</t>
  </si>
  <si>
    <t>ПАО "Россети  Центра"-"Ярэнерго"</t>
  </si>
  <si>
    <t>СНТ "Керамик"</t>
  </si>
  <si>
    <t>Через Сокол-яр</t>
  </si>
  <si>
    <t>по данным сбыта</t>
  </si>
  <si>
    <t>ООО "УК "Норская управляющая компания"</t>
  </si>
  <si>
    <t xml:space="preserve">Жилые дома </t>
  </si>
  <si>
    <t>ООО "Голден Ривер"</t>
  </si>
  <si>
    <t>Магазин Голден Ривер</t>
  </si>
  <si>
    <t>32325055</t>
  </si>
  <si>
    <t>32325081</t>
  </si>
  <si>
    <t xml:space="preserve">КТП-1 6/0,4 кВ </t>
  </si>
  <si>
    <t>32325004</t>
  </si>
  <si>
    <t>Газпром газораспределение Ярославль</t>
  </si>
  <si>
    <t>Газопровод</t>
  </si>
  <si>
    <t>ООО "СПК"</t>
  </si>
  <si>
    <t>ИП Дудышев</t>
  </si>
  <si>
    <t>ПС "Радуга" Ф-28</t>
  </si>
  <si>
    <t>гр. Гасанов</t>
  </si>
  <si>
    <t>СТО</t>
  </si>
  <si>
    <t>КТП-1179 "Светлояр-2"</t>
  </si>
  <si>
    <t>ООО СЗ "Светлояр"</t>
  </si>
  <si>
    <t>стройплощадка   стр.7</t>
  </si>
  <si>
    <t>45219093</t>
  </si>
  <si>
    <t>стройплощадка   стр.6</t>
  </si>
  <si>
    <t>45219159</t>
  </si>
  <si>
    <t>ООО "УК "Альтернатива"</t>
  </si>
  <si>
    <t>КТП "Светлояр-1"</t>
  </si>
  <si>
    <t>ООО СЗ "Традиция"</t>
  </si>
  <si>
    <t>стройплощадка   стр.2</t>
  </si>
  <si>
    <t>6 точек</t>
  </si>
  <si>
    <t>2021 г.</t>
  </si>
  <si>
    <t>2022 г.</t>
  </si>
  <si>
    <t>Динамика (2022-2021 гг.)</t>
  </si>
  <si>
    <t>2022*</t>
  </si>
  <si>
    <t>2021*</t>
  </si>
  <si>
    <t>на 10.12.22</t>
  </si>
  <si>
    <t>269-000
ya.yamek@yandex.ru</t>
  </si>
  <si>
    <t>269-000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</si>
</sst>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29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color rgb="FFFF0000"/>
      <name val="Arial Cyr"/>
      <charset val="204"/>
    </font>
    <font>
      <b/>
      <sz val="11"/>
      <color indexed="10"/>
      <name val="Times New Roman"/>
      <family val="1"/>
      <charset val="204"/>
    </font>
    <font>
      <b/>
      <sz val="10"/>
      <color rgb="FF1C1D1F"/>
      <name val="Arial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Times New Roman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b/>
      <sz val="10"/>
      <name val="Times New Roman CYR"/>
      <charset val="204"/>
    </font>
    <font>
      <i/>
      <sz val="8"/>
      <name val="Times New Roman CYR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3" fillId="0" borderId="0"/>
  </cellStyleXfs>
  <cellXfs count="28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1" applyAlignment="1" applyProtection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6" xfId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/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8" fillId="0" borderId="0" xfId="2" applyFont="1"/>
    <xf numFmtId="0" fontId="7" fillId="0" borderId="0" xfId="2" applyFill="1"/>
    <xf numFmtId="0" fontId="7" fillId="0" borderId="0" xfId="2" applyFont="1" applyFill="1"/>
    <xf numFmtId="0" fontId="7" fillId="0" borderId="0" xfId="2"/>
    <xf numFmtId="0" fontId="10" fillId="0" borderId="19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horizontal="center" vertical="center" wrapText="1"/>
    </xf>
    <xf numFmtId="3" fontId="10" fillId="0" borderId="22" xfId="2" applyNumberFormat="1" applyFont="1" applyFill="1" applyBorder="1" applyAlignment="1">
      <alignment horizontal="right" vertical="center" wrapText="1" indent="1"/>
    </xf>
    <xf numFmtId="3" fontId="10" fillId="0" borderId="8" xfId="2" applyNumberFormat="1" applyFont="1" applyFill="1" applyBorder="1" applyAlignment="1">
      <alignment horizontal="right" vertical="center" wrapText="1" indent="1"/>
    </xf>
    <xf numFmtId="3" fontId="10" fillId="0" borderId="23" xfId="2" applyNumberFormat="1" applyFont="1" applyFill="1" applyBorder="1" applyAlignment="1">
      <alignment horizontal="right" vertical="center" wrapText="1" indent="1"/>
    </xf>
    <xf numFmtId="3" fontId="10" fillId="0" borderId="25" xfId="2" applyNumberFormat="1" applyFont="1" applyFill="1" applyBorder="1" applyAlignment="1">
      <alignment horizontal="right" vertical="center" wrapText="1" indent="1"/>
    </xf>
    <xf numFmtId="3" fontId="10" fillId="0" borderId="9" xfId="2" applyNumberFormat="1" applyFont="1" applyFill="1" applyBorder="1" applyAlignment="1">
      <alignment horizontal="right" vertical="center" wrapText="1" indent="1"/>
    </xf>
    <xf numFmtId="3" fontId="10" fillId="0" borderId="26" xfId="2" applyNumberFormat="1" applyFont="1" applyFill="1" applyBorder="1" applyAlignment="1">
      <alignment horizontal="right" vertical="center" wrapText="1" indent="1"/>
    </xf>
    <xf numFmtId="0" fontId="8" fillId="0" borderId="1" xfId="2" applyFont="1" applyFill="1" applyBorder="1" applyAlignment="1">
      <alignment horizontal="center" vertical="center" wrapText="1"/>
    </xf>
    <xf numFmtId="3" fontId="12" fillId="0" borderId="15" xfId="2" applyNumberFormat="1" applyFont="1" applyFill="1" applyBorder="1" applyAlignment="1">
      <alignment horizontal="right" vertical="center" wrapText="1" indent="1"/>
    </xf>
    <xf numFmtId="3" fontId="12" fillId="0" borderId="16" xfId="2" applyNumberFormat="1" applyFont="1" applyFill="1" applyBorder="1" applyAlignment="1">
      <alignment horizontal="right" vertical="center" wrapText="1" indent="1"/>
    </xf>
    <xf numFmtId="3" fontId="12" fillId="0" borderId="17" xfId="2" applyNumberFormat="1" applyFont="1" applyFill="1" applyBorder="1" applyAlignment="1">
      <alignment horizontal="right" vertical="center" wrapText="1" indent="1"/>
    </xf>
    <xf numFmtId="3" fontId="7" fillId="0" borderId="0" xfId="2" applyNumberFormat="1" applyFont="1" applyFill="1"/>
    <xf numFmtId="3" fontId="7" fillId="0" borderId="0" xfId="2" applyNumberFormat="1" applyFill="1"/>
    <xf numFmtId="49" fontId="23" fillId="0" borderId="0" xfId="0" applyNumberFormat="1" applyFont="1" applyAlignment="1">
      <alignment horizontal="center" vertical="center" wrapText="1"/>
    </xf>
    <xf numFmtId="49" fontId="23" fillId="0" borderId="8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3" fillId="0" borderId="40" xfId="0" applyNumberFormat="1" applyFont="1" applyFill="1" applyBorder="1" applyAlignment="1">
      <alignment horizontal="center" vertical="center" wrapText="1"/>
    </xf>
    <xf numFmtId="49" fontId="23" fillId="0" borderId="41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49" fontId="23" fillId="0" borderId="22" xfId="0" applyNumberFormat="1" applyFont="1" applyFill="1" applyBorder="1" applyAlignment="1">
      <alignment horizontal="center" vertical="center" wrapText="1"/>
    </xf>
    <xf numFmtId="0" fontId="0" fillId="0" borderId="8" xfId="0" applyBorder="1"/>
    <xf numFmtId="2" fontId="23" fillId="6" borderId="22" xfId="0" applyNumberFormat="1" applyFont="1" applyFill="1" applyBorder="1" applyAlignment="1" applyProtection="1">
      <alignment horizontal="center" vertical="center" wrapText="1"/>
      <protection locked="0"/>
    </xf>
    <xf numFmtId="164" fontId="23" fillId="7" borderId="8" xfId="0" applyNumberFormat="1" applyFont="1" applyFill="1" applyBorder="1" applyAlignment="1" applyProtection="1">
      <alignment horizontal="center" vertical="center" wrapText="1"/>
      <protection hidden="1"/>
    </xf>
    <xf numFmtId="49" fontId="23" fillId="0" borderId="10" xfId="0" applyNumberFormat="1" applyFont="1" applyFill="1" applyBorder="1" applyAlignment="1">
      <alignment horizontal="center"/>
    </xf>
    <xf numFmtId="49" fontId="23" fillId="0" borderId="8" xfId="0" applyNumberFormat="1" applyFont="1" applyFill="1" applyBorder="1" applyAlignment="1">
      <alignment horizontal="left" vertical="center" indent="1"/>
    </xf>
    <xf numFmtId="49" fontId="24" fillId="0" borderId="8" xfId="0" applyNumberFormat="1" applyFont="1" applyFill="1" applyBorder="1" applyAlignment="1">
      <alignment vertical="center"/>
    </xf>
    <xf numFmtId="49" fontId="24" fillId="0" borderId="10" xfId="0" applyNumberFormat="1" applyFont="1" applyFill="1" applyBorder="1" applyAlignment="1">
      <alignment vertical="center"/>
    </xf>
    <xf numFmtId="164" fontId="24" fillId="7" borderId="22" xfId="0" applyNumberFormat="1" applyFont="1" applyFill="1" applyBorder="1" applyAlignment="1" applyProtection="1">
      <alignment horizontal="center"/>
      <protection hidden="1"/>
    </xf>
    <xf numFmtId="164" fontId="24" fillId="7" borderId="8" xfId="0" applyNumberFormat="1" applyFont="1" applyFill="1" applyBorder="1" applyAlignment="1" applyProtection="1">
      <alignment horizontal="center"/>
      <protection hidden="1"/>
    </xf>
    <xf numFmtId="49" fontId="23" fillId="0" borderId="8" xfId="0" applyNumberFormat="1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/>
    </xf>
    <xf numFmtId="164" fontId="24" fillId="7" borderId="22" xfId="0" applyNumberFormat="1" applyFont="1" applyFill="1" applyBorder="1" applyAlignment="1" applyProtection="1">
      <alignment horizontal="center" vertical="center" wrapText="1"/>
      <protection hidden="1"/>
    </xf>
    <xf numFmtId="164" fontId="24" fillId="7" borderId="8" xfId="0" applyNumberFormat="1" applyFont="1" applyFill="1" applyBorder="1" applyAlignment="1" applyProtection="1">
      <alignment horizontal="center" vertical="center" wrapText="1"/>
      <protection hidden="1"/>
    </xf>
    <xf numFmtId="49" fontId="23" fillId="0" borderId="8" xfId="0" applyNumberFormat="1" applyFont="1" applyFill="1" applyBorder="1" applyAlignment="1">
      <alignment horizontal="center"/>
    </xf>
    <xf numFmtId="49" fontId="23" fillId="0" borderId="8" xfId="0" applyNumberFormat="1" applyFont="1" applyFill="1" applyBorder="1" applyAlignment="1">
      <alignment horizontal="center" wrapText="1"/>
    </xf>
    <xf numFmtId="49" fontId="23" fillId="0" borderId="10" xfId="0" applyNumberFormat="1" applyFont="1" applyFill="1" applyBorder="1" applyAlignment="1">
      <alignment horizontal="center" vertical="center"/>
    </xf>
    <xf numFmtId="165" fontId="23" fillId="7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left" vertical="center" indent="7"/>
    </xf>
    <xf numFmtId="49" fontId="24" fillId="0" borderId="10" xfId="0" applyNumberFormat="1" applyFont="1" applyFill="1" applyBorder="1" applyAlignment="1">
      <alignment horizontal="left" vertical="center" indent="7"/>
    </xf>
    <xf numFmtId="165" fontId="24" fillId="7" borderId="8" xfId="0" applyNumberFormat="1" applyFont="1" applyFill="1" applyBorder="1" applyAlignment="1" applyProtection="1">
      <alignment horizontal="center"/>
      <protection hidden="1"/>
    </xf>
    <xf numFmtId="166" fontId="23" fillId="7" borderId="8" xfId="0" applyNumberFormat="1" applyFont="1" applyFill="1" applyBorder="1" applyAlignment="1" applyProtection="1">
      <alignment horizontal="center" vertical="center" wrapText="1"/>
      <protection hidden="1"/>
    </xf>
    <xf numFmtId="17" fontId="23" fillId="0" borderId="8" xfId="0" applyNumberFormat="1" applyFont="1" applyFill="1" applyBorder="1" applyAlignment="1">
      <alignment horizontal="left" vertical="center" wrapText="1" indent="1"/>
    </xf>
    <xf numFmtId="2" fontId="24" fillId="7" borderId="22" xfId="0" applyNumberFormat="1" applyFont="1" applyFill="1" applyBorder="1" applyAlignment="1" applyProtection="1">
      <alignment horizontal="center"/>
      <protection hidden="1"/>
    </xf>
    <xf numFmtId="49" fontId="24" fillId="0" borderId="42" xfId="0" applyNumberFormat="1" applyFont="1" applyFill="1" applyBorder="1" applyAlignment="1">
      <alignment horizontal="left" vertical="center"/>
    </xf>
    <xf numFmtId="49" fontId="23" fillId="0" borderId="42" xfId="0" applyNumberFormat="1" applyFont="1" applyFill="1" applyBorder="1" applyAlignment="1">
      <alignment horizontal="center" vertical="center" wrapText="1"/>
    </xf>
    <xf numFmtId="49" fontId="23" fillId="0" borderId="43" xfId="0" applyNumberFormat="1" applyFont="1" applyFill="1" applyBorder="1" applyAlignment="1">
      <alignment horizontal="center" vertical="center"/>
    </xf>
    <xf numFmtId="2" fontId="24" fillId="7" borderId="44" xfId="0" applyNumberFormat="1" applyFont="1" applyFill="1" applyBorder="1" applyAlignment="1" applyProtection="1">
      <alignment horizontal="center" vertical="center" wrapText="1"/>
      <protection hidden="1"/>
    </xf>
    <xf numFmtId="164" fontId="24" fillId="7" borderId="4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0" xfId="0" applyNumberFormat="1" applyFont="1" applyFill="1" applyBorder="1" applyAlignment="1">
      <alignment horizontal="left" vertical="center"/>
    </xf>
    <xf numFmtId="49" fontId="25" fillId="0" borderId="13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166" fontId="25" fillId="7" borderId="1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8" xfId="0" applyNumberFormat="1" applyFont="1" applyFill="1" applyBorder="1" applyAlignment="1">
      <alignment vertical="center"/>
    </xf>
    <xf numFmtId="166" fontId="25" fillId="7" borderId="8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 vertical="center" wrapText="1"/>
    </xf>
    <xf numFmtId="49" fontId="26" fillId="0" borderId="8" xfId="0" applyNumberFormat="1" applyFont="1" applyFill="1" applyBorder="1" applyAlignment="1">
      <alignment horizontal="center" vertical="center" wrapText="1"/>
    </xf>
    <xf numFmtId="3" fontId="23" fillId="6" borderId="22" xfId="0" applyNumberFormat="1" applyFont="1" applyFill="1" applyBorder="1" applyAlignment="1" applyProtection="1">
      <alignment horizontal="center" vertical="center" wrapText="1"/>
      <protection locked="0"/>
    </xf>
    <xf numFmtId="17" fontId="23" fillId="0" borderId="8" xfId="0" applyNumberFormat="1" applyFont="1" applyFill="1" applyBorder="1" applyAlignment="1">
      <alignment horizontal="center"/>
    </xf>
    <xf numFmtId="164" fontId="23" fillId="0" borderId="10" xfId="0" applyNumberFormat="1" applyFont="1" applyFill="1" applyBorder="1" applyAlignment="1">
      <alignment horizontal="center" vertical="center"/>
    </xf>
    <xf numFmtId="17" fontId="23" fillId="0" borderId="8" xfId="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49" fontId="24" fillId="6" borderId="22" xfId="0" applyNumberFormat="1" applyFont="1" applyFill="1" applyBorder="1" applyAlignment="1" applyProtection="1">
      <alignment horizontal="center" vertical="center"/>
      <protection locked="0"/>
    </xf>
    <xf numFmtId="4" fontId="24" fillId="8" borderId="8" xfId="0" applyNumberFormat="1" applyFont="1" applyFill="1" applyBorder="1" applyAlignment="1" applyProtection="1">
      <alignment horizontal="center" vertical="center" wrapText="1"/>
      <protection hidden="1"/>
    </xf>
    <xf numFmtId="49" fontId="24" fillId="0" borderId="8" xfId="0" applyNumberFormat="1" applyFont="1" applyFill="1" applyBorder="1" applyAlignment="1">
      <alignment horizontal="left" vertical="center"/>
    </xf>
    <xf numFmtId="49" fontId="24" fillId="0" borderId="10" xfId="0" applyNumberFormat="1" applyFont="1" applyFill="1" applyBorder="1" applyAlignment="1">
      <alignment horizontal="left" vertical="center"/>
    </xf>
    <xf numFmtId="49" fontId="24" fillId="0" borderId="22" xfId="0" applyNumberFormat="1" applyFont="1" applyFill="1" applyBorder="1" applyAlignment="1">
      <alignment horizontal="left" vertical="center"/>
    </xf>
    <xf numFmtId="0" fontId="1" fillId="2" borderId="51" xfId="0" applyFont="1" applyFill="1" applyBorder="1" applyAlignment="1">
      <alignment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3" xfId="0" applyFont="1" applyBorder="1" applyAlignment="1">
      <alignment vertical="center" wrapText="1"/>
    </xf>
    <xf numFmtId="16" fontId="13" fillId="0" borderId="50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13" fillId="0" borderId="50" xfId="0" applyNumberFormat="1" applyFont="1" applyBorder="1" applyAlignment="1">
      <alignment horizontal="center" vertical="center" wrapText="1"/>
    </xf>
    <xf numFmtId="0" fontId="14" fillId="0" borderId="33" xfId="0" applyFont="1" applyBorder="1" applyAlignment="1">
      <alignment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9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0" fillId="0" borderId="34" xfId="0" applyBorder="1" applyAlignment="1">
      <alignment vertical="top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textRotation="90" wrapText="1"/>
    </xf>
    <xf numFmtId="0" fontId="15" fillId="0" borderId="36" xfId="0" applyFont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/>
    </xf>
    <xf numFmtId="0" fontId="15" fillId="4" borderId="8" xfId="0" applyFont="1" applyFill="1" applyBorder="1" applyAlignment="1">
      <alignment horizontal="center" vertical="center" wrapText="1"/>
    </xf>
    <xf numFmtId="0" fontId="0" fillId="4" borderId="8" xfId="0" applyFill="1" applyBorder="1"/>
    <xf numFmtId="0" fontId="16" fillId="0" borderId="8" xfId="0" applyFont="1" applyBorder="1" applyAlignment="1">
      <alignment vertical="center"/>
    </xf>
    <xf numFmtId="0" fontId="17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Fill="1" applyBorder="1" applyAlignment="1">
      <alignment vertical="center"/>
    </xf>
    <xf numFmtId="0" fontId="0" fillId="0" borderId="8" xfId="0" applyFill="1" applyBorder="1"/>
    <xf numFmtId="0" fontId="0" fillId="4" borderId="8" xfId="0" applyFill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8" xfId="0" applyNumberFormat="1" applyBorder="1" applyAlignment="1">
      <alignment horizontal="center" vertical="center"/>
    </xf>
    <xf numFmtId="0" fontId="13" fillId="0" borderId="8" xfId="0" applyFont="1" applyFill="1" applyBorder="1" applyAlignment="1" applyProtection="1">
      <alignment vertical="center" wrapText="1"/>
    </xf>
    <xf numFmtId="0" fontId="0" fillId="0" borderId="8" xfId="0" applyFill="1" applyBorder="1" applyAlignment="1" applyProtection="1">
      <alignment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Border="1" applyAlignment="1" applyProtection="1">
      <alignment horizontal="center" vertical="center"/>
    </xf>
    <xf numFmtId="0" fontId="0" fillId="0" borderId="8" xfId="0" applyFont="1" applyBorder="1"/>
    <xf numFmtId="0" fontId="0" fillId="0" borderId="8" xfId="0" applyFont="1" applyBorder="1" applyAlignment="1">
      <alignment wrapText="1"/>
    </xf>
    <xf numFmtId="0" fontId="18" fillId="0" borderId="8" xfId="0" applyNumberFormat="1" applyFont="1" applyFill="1" applyBorder="1" applyAlignment="1" applyProtection="1">
      <alignment vertical="center" wrapText="1"/>
    </xf>
    <xf numFmtId="0" fontId="0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/>
    </xf>
    <xf numFmtId="0" fontId="0" fillId="5" borderId="8" xfId="0" applyNumberFormat="1" applyFill="1" applyBorder="1" applyAlignment="1" applyProtection="1">
      <alignment horizontal="center" vertical="center"/>
    </xf>
    <xf numFmtId="0" fontId="13" fillId="0" borderId="33" xfId="0" applyFont="1" applyFill="1" applyBorder="1" applyAlignment="1">
      <alignment vertical="center" wrapText="1"/>
    </xf>
    <xf numFmtId="0" fontId="13" fillId="0" borderId="50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6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24" xfId="2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0" xfId="0" applyFont="1" applyBorder="1" applyAlignment="1">
      <alignment vertical="center" wrapText="1"/>
    </xf>
    <xf numFmtId="0" fontId="13" fillId="0" borderId="29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8" xfId="0" applyFill="1" applyBorder="1" applyAlignment="1" applyProtection="1">
      <alignment vertical="center" wrapText="1"/>
    </xf>
    <xf numFmtId="0" fontId="0" fillId="0" borderId="38" xfId="0" applyBorder="1"/>
    <xf numFmtId="0" fontId="0" fillId="0" borderId="3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49" fontId="0" fillId="0" borderId="8" xfId="0" applyNumberFormat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textRotation="180"/>
    </xf>
    <xf numFmtId="0" fontId="0" fillId="4" borderId="38" xfId="0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/>
    </xf>
    <xf numFmtId="0" fontId="10" fillId="0" borderId="14" xfId="2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49" fontId="23" fillId="0" borderId="8" xfId="0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17" fontId="23" fillId="0" borderId="8" xfId="0" applyNumberFormat="1" applyFont="1" applyFill="1" applyBorder="1" applyAlignment="1">
      <alignment horizontal="center" vertical="center" wrapText="1"/>
    </xf>
    <xf numFmtId="17" fontId="23" fillId="0" borderId="8" xfId="0" applyNumberFormat="1" applyFont="1" applyFill="1" applyBorder="1" applyAlignment="1">
      <alignment horizontal="left" vertical="center" wrapText="1" indent="1"/>
    </xf>
    <xf numFmtId="49" fontId="24" fillId="0" borderId="7" xfId="0" applyNumberFormat="1" applyFont="1" applyFill="1" applyBorder="1" applyAlignment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center" vertical="center"/>
    </xf>
    <xf numFmtId="49" fontId="24" fillId="0" borderId="45" xfId="0" applyNumberFormat="1" applyFont="1" applyFill="1" applyBorder="1" applyAlignment="1">
      <alignment horizontal="center" vertical="center" wrapText="1"/>
    </xf>
    <xf numFmtId="49" fontId="24" fillId="0" borderId="46" xfId="0" applyNumberFormat="1" applyFont="1" applyFill="1" applyBorder="1" applyAlignment="1">
      <alignment horizontal="center" vertical="center" wrapText="1"/>
    </xf>
    <xf numFmtId="49" fontId="24" fillId="0" borderId="39" xfId="0" applyNumberFormat="1" applyFont="1" applyFill="1" applyBorder="1" applyAlignment="1">
      <alignment horizontal="center" vertical="center" wrapText="1"/>
    </xf>
    <xf numFmtId="49" fontId="24" fillId="0" borderId="47" xfId="0" applyNumberFormat="1" applyFont="1" applyFill="1" applyBorder="1" applyAlignment="1">
      <alignment horizontal="center" vertical="center" wrapText="1"/>
    </xf>
    <xf numFmtId="49" fontId="24" fillId="0" borderId="48" xfId="0" applyNumberFormat="1" applyFont="1" applyFill="1" applyBorder="1" applyAlignment="1">
      <alignment horizontal="center" vertical="center" wrapText="1"/>
    </xf>
    <xf numFmtId="49" fontId="24" fillId="0" borderId="49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31" xfId="0" applyFont="1" applyBorder="1" applyAlignment="1">
      <alignment vertical="center" wrapText="1"/>
    </xf>
    <xf numFmtId="0" fontId="13" fillId="0" borderId="50" xfId="0" applyFont="1" applyBorder="1" applyAlignment="1">
      <alignment vertical="center" wrapText="1"/>
    </xf>
    <xf numFmtId="0" fontId="28" fillId="0" borderId="3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0" fillId="0" borderId="55" xfId="0" applyFill="1" applyBorder="1"/>
    <xf numFmtId="0" fontId="1" fillId="0" borderId="22" xfId="0" applyFont="1" applyBorder="1" applyAlignment="1">
      <alignment horizontal="center" vertical="center"/>
    </xf>
    <xf numFmtId="0" fontId="0" fillId="0" borderId="23" xfId="0" applyFill="1" applyBorder="1"/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0" fillId="0" borderId="56" xfId="0" applyFill="1" applyBorder="1"/>
    <xf numFmtId="0" fontId="1" fillId="0" borderId="5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3" fillId="0" borderId="14" xfId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1" applyFont="1" applyBorder="1" applyAlignment="1" applyProtection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3" xr:uid="{00000000-0005-0000-0000-000002000000}"/>
    <cellStyle name="Обычный 5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&#1050;&#1054;&#1058;&#1051;&#1054;&#1042;&#1054;&#1049;%20&#1058;&#1040;&#1056;&#1048;&#1060;%202011\&#1064;&#1072;&#1073;&#1083;&#1086;&#1085;&#1099;%202011\&#1069;&#1069;_&#1055;&#1088;&#1086;&#1095;&#1080;&#1077;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bovUA.OAOMEC/Documents/&#1044;&#1083;&#1103;%20&#1076;&#1077;&#1087;&#1072;&#1088;&#1090;&#1072;&#1084;&#1077;&#1085;&#1090;&#1072;/&#1050;%20&#1090;&#1072;&#1088;&#1080;&#1092;&#1091;%2021%20&#1075;&#1086;&#1076;&#1072;/&#1059;&#1089;&#1083;&#1086;&#1074;&#1085;&#1099;&#1077;%20&#1077;&#1076;&#1080;&#1085;&#1080;&#1094;&#1099;%20&#1085;&#1072;%2010.12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Отчисления на соц. нужды"/>
      <sheetName val="материалы"/>
      <sheetName val="Ремонты 2011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0</v>
          </cell>
          <cell r="G9">
            <v>0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>
        <row r="3">
          <cell r="A3" t="str">
            <v>Калькуляция себестоимости передачи электрической энергии _____</v>
          </cell>
        </row>
      </sheetData>
      <sheetData sheetId="3">
        <row r="9">
          <cell r="A9" t="str">
            <v>введите название</v>
          </cell>
        </row>
      </sheetData>
      <sheetData sheetId="4">
        <row r="3">
          <cell r="A3" t="str">
            <v>План ремонтных работ на 2011 год_________________________________</v>
          </cell>
        </row>
      </sheetData>
      <sheetData sheetId="5">
        <row r="8">
          <cell r="B8" t="str">
            <v xml:space="preserve">Поступление эл.энергии в сеть , ВСЕГО </v>
          </cell>
        </row>
      </sheetData>
      <sheetData sheetId="6">
        <row r="3">
          <cell r="A3" t="str">
            <v>Прочие прямые расходы, связанные с передачей электрической энергии _______________________  на 2011 г.</v>
          </cell>
        </row>
      </sheetData>
      <sheetData sheetId="7"/>
      <sheetData sheetId="8">
        <row r="3">
          <cell r="A3" t="str">
            <v>Общеэксплуатационные расходы _________________________  на 2011 г.</v>
          </cell>
        </row>
      </sheetData>
      <sheetData sheetId="9">
        <row r="4">
          <cell r="A4" t="str">
            <v>Расходы на капитальные вложения, относимые на услуги по передаче электрической энергии                 _____________  на 2011 г.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</sheetData>
      <sheetData sheetId="10">
        <row r="3">
          <cell r="A3" t="str">
            <v>План ремонтных работ на 2011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1">
          <cell r="A11" t="str">
            <v>введите название</v>
          </cell>
        </row>
        <row r="15">
          <cell r="A15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введите название</v>
          </cell>
        </row>
      </sheetData>
      <sheetData sheetId="11">
        <row r="3">
          <cell r="A3" t="str">
            <v>Расходы социального характера _____________  на 2011 г.</v>
          </cell>
        </row>
      </sheetData>
      <sheetData sheetId="12">
        <row r="3">
          <cell r="A3" t="str">
            <v>Прочие прямые расходы, связанные с передачей электрической энергии _______________________  на 2011 г.</v>
          </cell>
        </row>
        <row r="11">
          <cell r="A11" t="str">
            <v>Экспертиза необходимой валовой выручки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</sheetData>
      <sheetData sheetId="13">
        <row r="3">
          <cell r="A3" t="str">
            <v>Цеховые расходы _______________________________  на 2011 г.</v>
          </cell>
        </row>
      </sheetData>
      <sheetData sheetId="14">
        <row r="3">
          <cell r="A3" t="str">
            <v>Общеэксплуатационные расходы _________________________  на 2011 г.</v>
          </cell>
        </row>
        <row r="11">
          <cell r="A11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2011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4">
          <cell r="A14" t="str">
            <v>объект</v>
          </cell>
        </row>
        <row r="17">
          <cell r="A17" t="str">
            <v>объект</v>
          </cell>
        </row>
        <row r="18">
          <cell r="A18" t="str">
            <v>объект</v>
          </cell>
        </row>
        <row r="21">
          <cell r="A21" t="str">
            <v>объект</v>
          </cell>
        </row>
        <row r="22">
          <cell r="A22" t="str">
            <v>объект</v>
          </cell>
        </row>
        <row r="25">
          <cell r="A25" t="str">
            <v>объект</v>
          </cell>
        </row>
        <row r="26">
          <cell r="A26" t="str">
            <v>объект</v>
          </cell>
        </row>
        <row r="29">
          <cell r="A29" t="str">
            <v>объект</v>
          </cell>
        </row>
        <row r="30">
          <cell r="A30" t="str">
            <v>объект</v>
          </cell>
        </row>
        <row r="33">
          <cell r="A33" t="str">
            <v>объект, га</v>
          </cell>
        </row>
        <row r="34">
          <cell r="A34" t="str">
            <v>объект</v>
          </cell>
        </row>
        <row r="37">
          <cell r="A37" t="str">
            <v>объект</v>
          </cell>
        </row>
        <row r="38">
          <cell r="A38" t="str">
            <v>объект</v>
          </cell>
        </row>
      </sheetData>
      <sheetData sheetId="16">
        <row r="3">
          <cell r="A3" t="str">
            <v>Расходы на капитальные вложения _____________  на 2011 г.</v>
          </cell>
        </row>
      </sheetData>
      <sheetData sheetId="17">
        <row r="3">
          <cell r="A3" t="str">
            <v>Расходы социального характера _____________  на 2011 г.</v>
          </cell>
        </row>
        <row r="10">
          <cell r="A10" t="str">
            <v>введите название</v>
          </cell>
        </row>
        <row r="11">
          <cell r="A11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  <row r="19">
          <cell r="A19" t="str">
            <v>введите название</v>
          </cell>
        </row>
        <row r="20">
          <cell r="A20" t="str">
            <v>введите название</v>
          </cell>
        </row>
      </sheetData>
      <sheetData sheetId="18">
        <row r="3">
          <cell r="A3" t="str">
            <v>Прочие прямые расходы, связанные с передачей электрической энергии _______________________  на 2011 г.</v>
          </cell>
        </row>
        <row r="8">
          <cell r="E8">
            <v>0</v>
          </cell>
          <cell r="F8">
            <v>0</v>
          </cell>
        </row>
        <row r="9">
          <cell r="E9">
            <v>0</v>
          </cell>
          <cell r="F9">
            <v>0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>
        <row r="4">
          <cell r="A4" t="str">
            <v>Расходы на капитальные вложения, относимые на услуги по передаче электрической энергии                 _____________  на 2011 г.</v>
          </cell>
        </row>
      </sheetData>
      <sheetData sheetId="23">
        <row r="3">
          <cell r="A3" t="str">
            <v>Расходы на капитальные вложения _____________  на 2011 г.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6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Производство электроэнергии"/>
      <sheetName val="таблица фст"/>
      <sheetName val=" НВВ передача"/>
      <sheetName val="Данные"/>
      <sheetName val="П2.1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 refreshError="1">
        <row r="15">
          <cell r="C15">
            <v>0</v>
          </cell>
        </row>
        <row r="24">
          <cell r="C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Лист1"/>
      <sheetName val="Тарифы _ЗН"/>
      <sheetName val="Тарифы _СК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регионы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Выгрузка"/>
      <sheetName val="Данные ОАО"/>
      <sheetName val="Прил1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содержание2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 Орион"/>
      <sheetName val="П2.2 Орион"/>
      <sheetName val="П2.1 Керамик"/>
      <sheetName val="П2.2 Керамик"/>
      <sheetName val="П2.1 Кирпичная"/>
      <sheetName val="П2.2 Кирпичная"/>
      <sheetName val="П2.1 НР "/>
      <sheetName val="П2.2 НР"/>
      <sheetName val="П2.1 Радуга"/>
      <sheetName val="П2.2 Радуга"/>
      <sheetName val="П2.1ЗооЗабота"/>
      <sheetName val="П2.2 ЗооЗабота"/>
      <sheetName val="П2.1 ГСК ТВЕР"/>
      <sheetName val="П.2.2 ГСК ТВЕР"/>
      <sheetName val="П2.1 ЯЗТА"/>
      <sheetName val="П2.2 ЯЗТА"/>
      <sheetName val="П2.1 РАЗ"/>
      <sheetName val="П 2.2 РАЗ"/>
      <sheetName val="П2.1. ИЦ"/>
      <sheetName val="П2.2 ИЦ"/>
      <sheetName val="П2.1 Павловская"/>
      <sheetName val="П 2.2 Павловская"/>
      <sheetName val="П2.1 Суммарно на 2020"/>
      <sheetName val="П2.2 Суммарно на 2020"/>
      <sheetName val="Мощность тр-ров"/>
    </sheetNames>
    <sheetDataSet>
      <sheetData sheetId="0">
        <row r="27">
          <cell r="F27"/>
        </row>
        <row r="28">
          <cell r="F28">
            <v>0</v>
          </cell>
        </row>
        <row r="29">
          <cell r="F29"/>
        </row>
        <row r="30">
          <cell r="F30"/>
        </row>
        <row r="31">
          <cell r="F31"/>
        </row>
        <row r="32">
          <cell r="F32"/>
        </row>
      </sheetData>
      <sheetData sheetId="1"/>
      <sheetData sheetId="2">
        <row r="27">
          <cell r="F27"/>
        </row>
        <row r="28">
          <cell r="F28">
            <v>0</v>
          </cell>
        </row>
        <row r="29">
          <cell r="F29"/>
        </row>
        <row r="30">
          <cell r="F30"/>
        </row>
        <row r="31">
          <cell r="F31"/>
        </row>
        <row r="32">
          <cell r="F32"/>
        </row>
      </sheetData>
      <sheetData sheetId="3"/>
      <sheetData sheetId="4">
        <row r="27">
          <cell r="F27"/>
        </row>
        <row r="28">
          <cell r="F28">
            <v>0</v>
          </cell>
        </row>
        <row r="29">
          <cell r="F29"/>
        </row>
        <row r="30">
          <cell r="F30"/>
        </row>
        <row r="31">
          <cell r="F31"/>
        </row>
        <row r="32">
          <cell r="F32"/>
        </row>
      </sheetData>
      <sheetData sheetId="5"/>
      <sheetData sheetId="6">
        <row r="27">
          <cell r="P27"/>
        </row>
        <row r="28">
          <cell r="P28">
            <v>0</v>
          </cell>
        </row>
        <row r="29">
          <cell r="P29"/>
        </row>
        <row r="30">
          <cell r="P30"/>
        </row>
        <row r="31">
          <cell r="P31"/>
        </row>
        <row r="32">
          <cell r="P32"/>
        </row>
      </sheetData>
      <sheetData sheetId="7"/>
      <sheetData sheetId="8">
        <row r="27">
          <cell r="F27"/>
        </row>
        <row r="28">
          <cell r="F28">
            <v>0</v>
          </cell>
        </row>
        <row r="29">
          <cell r="F29"/>
        </row>
        <row r="30">
          <cell r="F30"/>
        </row>
        <row r="31">
          <cell r="F31"/>
        </row>
        <row r="32">
          <cell r="F32"/>
        </row>
      </sheetData>
      <sheetData sheetId="9"/>
      <sheetData sheetId="10">
        <row r="27">
          <cell r="F27"/>
        </row>
        <row r="28">
          <cell r="F28">
            <v>0</v>
          </cell>
        </row>
        <row r="29">
          <cell r="F29"/>
        </row>
        <row r="30">
          <cell r="F30"/>
        </row>
        <row r="31">
          <cell r="F31"/>
        </row>
        <row r="32">
          <cell r="F32"/>
        </row>
      </sheetData>
      <sheetData sheetId="11"/>
      <sheetData sheetId="12">
        <row r="27">
          <cell r="F27"/>
        </row>
        <row r="28">
          <cell r="F28">
            <v>0</v>
          </cell>
        </row>
        <row r="29">
          <cell r="F29"/>
        </row>
        <row r="30">
          <cell r="F30"/>
        </row>
        <row r="31">
          <cell r="F31"/>
        </row>
        <row r="32">
          <cell r="F32"/>
        </row>
      </sheetData>
      <sheetData sheetId="13"/>
      <sheetData sheetId="14">
        <row r="27">
          <cell r="P27"/>
        </row>
        <row r="28">
          <cell r="P28">
            <v>0</v>
          </cell>
        </row>
        <row r="29">
          <cell r="P29"/>
        </row>
        <row r="30">
          <cell r="P30"/>
        </row>
        <row r="31">
          <cell r="P31"/>
        </row>
        <row r="32">
          <cell r="P32"/>
        </row>
      </sheetData>
      <sheetData sheetId="15"/>
      <sheetData sheetId="16">
        <row r="27">
          <cell r="P27"/>
        </row>
        <row r="28">
          <cell r="P28">
            <v>0</v>
          </cell>
        </row>
        <row r="29">
          <cell r="P29"/>
        </row>
        <row r="30">
          <cell r="P30"/>
        </row>
        <row r="31">
          <cell r="P31"/>
        </row>
        <row r="32">
          <cell r="P32"/>
        </row>
      </sheetData>
      <sheetData sheetId="17"/>
      <sheetData sheetId="18">
        <row r="27">
          <cell r="P27"/>
        </row>
        <row r="28">
          <cell r="P28">
            <v>0</v>
          </cell>
        </row>
        <row r="29">
          <cell r="P29"/>
        </row>
        <row r="30">
          <cell r="P30"/>
        </row>
        <row r="31">
          <cell r="P31"/>
        </row>
        <row r="32">
          <cell r="P32"/>
        </row>
      </sheetData>
      <sheetData sheetId="19"/>
      <sheetData sheetId="20">
        <row r="27">
          <cell r="F27"/>
        </row>
        <row r="28">
          <cell r="F28">
            <v>0</v>
          </cell>
        </row>
        <row r="29">
          <cell r="F29"/>
        </row>
        <row r="30">
          <cell r="F30"/>
        </row>
        <row r="31">
          <cell r="F31"/>
        </row>
        <row r="32">
          <cell r="F32"/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katchestvo2022-%20&#1082;&#1072;&#1095;%20&#1058;&#1055;%20MEK.xlsx" TargetMode="External"/><Relationship Id="rId2" Type="http://schemas.openxmlformats.org/officeDocument/2006/relationships/hyperlink" Target="http://aomec.ru/web/index.php?r=user%2Flogin" TargetMode="External"/><Relationship Id="rId1" Type="http://schemas.openxmlformats.org/officeDocument/2006/relationships/hyperlink" Target="https://&#1087;&#1086;&#1088;&#1090;&#1072;&#1083;-&#1090;&#1087;.&#1088;&#1092;/platform/portal/tehprisEE_cost_calculator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3:H27"/>
  <sheetViews>
    <sheetView tabSelected="1" topLeftCell="A19" workbookViewId="0">
      <selection activeCell="F18" sqref="F18"/>
    </sheetView>
  </sheetViews>
  <sheetFormatPr defaultRowHeight="12.75" x14ac:dyDescent="0.2"/>
  <cols>
    <col min="3" max="3" width="81.85546875" customWidth="1"/>
    <col min="4" max="4" width="55.5703125" customWidth="1"/>
    <col min="5" max="5" width="3.140625" customWidth="1"/>
    <col min="6" max="6" width="25" customWidth="1"/>
    <col min="7" max="7" width="37.7109375" customWidth="1"/>
    <col min="8" max="8" width="22.5703125" customWidth="1"/>
  </cols>
  <sheetData>
    <row r="3" spans="2:8" ht="13.5" thickBot="1" x14ac:dyDescent="0.25"/>
    <row r="4" spans="2:8" ht="15.75" thickBot="1" x14ac:dyDescent="0.25">
      <c r="B4" s="1" t="s">
        <v>0</v>
      </c>
      <c r="C4" s="2" t="s">
        <v>1</v>
      </c>
      <c r="D4" s="2" t="s">
        <v>514</v>
      </c>
      <c r="F4" s="3"/>
      <c r="G4" s="3"/>
      <c r="H4" s="3"/>
    </row>
    <row r="5" spans="2:8" ht="15" thickBot="1" x14ac:dyDescent="0.25">
      <c r="B5" s="171" t="s">
        <v>2</v>
      </c>
      <c r="C5" s="172"/>
      <c r="D5" s="174"/>
    </row>
    <row r="6" spans="2:8" ht="30" customHeight="1" thickBot="1" x14ac:dyDescent="0.25">
      <c r="B6" s="4" t="s">
        <v>3</v>
      </c>
      <c r="C6" s="5" t="s">
        <v>25</v>
      </c>
      <c r="D6" s="158" t="s">
        <v>24</v>
      </c>
      <c r="F6" s="6"/>
      <c r="G6" s="6"/>
    </row>
    <row r="7" spans="2:8" ht="15" thickBot="1" x14ac:dyDescent="0.25">
      <c r="B7" s="171" t="s">
        <v>4</v>
      </c>
      <c r="C7" s="172"/>
      <c r="D7" s="174"/>
    </row>
    <row r="8" spans="2:8" ht="15" thickBot="1" x14ac:dyDescent="0.25">
      <c r="B8" s="171" t="s">
        <v>5</v>
      </c>
      <c r="C8" s="172"/>
      <c r="D8" s="173"/>
    </row>
    <row r="9" spans="2:8" ht="66" customHeight="1" thickBot="1" x14ac:dyDescent="0.25">
      <c r="B9" s="4" t="s">
        <v>6</v>
      </c>
      <c r="C9" s="104" t="s">
        <v>7</v>
      </c>
      <c r="D9" s="277" t="s">
        <v>515</v>
      </c>
      <c r="F9" s="7"/>
      <c r="G9" s="7"/>
    </row>
    <row r="10" spans="2:8" ht="87" customHeight="1" thickBot="1" x14ac:dyDescent="0.25">
      <c r="B10" s="4" t="s">
        <v>8</v>
      </c>
      <c r="C10" s="104" t="s">
        <v>9</v>
      </c>
      <c r="D10" s="278" t="s">
        <v>516</v>
      </c>
      <c r="F10" s="6"/>
      <c r="G10" s="6"/>
    </row>
    <row r="11" spans="2:8" ht="120" customHeight="1" thickBot="1" x14ac:dyDescent="0.25">
      <c r="B11" s="4" t="s">
        <v>10</v>
      </c>
      <c r="C11" s="104" t="s">
        <v>507</v>
      </c>
      <c r="D11" s="278" t="s">
        <v>517</v>
      </c>
      <c r="F11" s="8"/>
      <c r="G11" s="8"/>
      <c r="H11" s="9"/>
    </row>
    <row r="12" spans="2:8" ht="129" customHeight="1" thickBot="1" x14ac:dyDescent="0.25">
      <c r="B12" s="4">
        <v>5</v>
      </c>
      <c r="C12" s="104" t="s">
        <v>508</v>
      </c>
      <c r="D12" s="279" t="s">
        <v>518</v>
      </c>
      <c r="F12" s="8"/>
      <c r="G12" s="8"/>
      <c r="H12" s="9"/>
    </row>
    <row r="13" spans="2:8" ht="24.75" customHeight="1" thickBot="1" x14ac:dyDescent="0.25">
      <c r="B13" s="175" t="s">
        <v>12</v>
      </c>
      <c r="C13" s="176"/>
      <c r="D13" s="273"/>
    </row>
    <row r="14" spans="2:8" ht="82.5" customHeight="1" thickBot="1" x14ac:dyDescent="0.25">
      <c r="B14" s="10">
        <v>6</v>
      </c>
      <c r="C14" s="271" t="s">
        <v>13</v>
      </c>
      <c r="D14" s="274" t="s">
        <v>520</v>
      </c>
      <c r="F14" s="12"/>
      <c r="G14" s="12"/>
      <c r="H14" s="12"/>
    </row>
    <row r="15" spans="2:8" ht="84.75" customHeight="1" thickBot="1" x14ac:dyDescent="0.25">
      <c r="B15" s="10">
        <v>7</v>
      </c>
      <c r="C15" s="271" t="s">
        <v>14</v>
      </c>
      <c r="D15" s="275" t="s">
        <v>141</v>
      </c>
      <c r="F15" s="12"/>
      <c r="G15" s="12"/>
      <c r="H15" s="12"/>
    </row>
    <row r="16" spans="2:8" ht="37.5" customHeight="1" thickBot="1" x14ac:dyDescent="0.25">
      <c r="B16" s="10">
        <v>8</v>
      </c>
      <c r="C16" s="271" t="s">
        <v>15</v>
      </c>
      <c r="D16" s="276" t="s">
        <v>142</v>
      </c>
      <c r="F16" s="12"/>
      <c r="G16" s="12"/>
      <c r="H16" s="13"/>
    </row>
    <row r="17" spans="2:8" ht="27" customHeight="1" thickBot="1" x14ac:dyDescent="0.25">
      <c r="B17" s="175" t="s">
        <v>16</v>
      </c>
      <c r="C17" s="176"/>
      <c r="D17" s="272"/>
    </row>
    <row r="18" spans="2:8" ht="129.75" customHeight="1" thickBot="1" x14ac:dyDescent="0.25">
      <c r="B18" s="10">
        <v>9</v>
      </c>
      <c r="C18" s="11" t="s">
        <v>17</v>
      </c>
      <c r="D18" s="281" t="s">
        <v>143</v>
      </c>
      <c r="F18" s="6"/>
      <c r="G18" s="6"/>
    </row>
    <row r="19" spans="2:8" ht="93" customHeight="1" thickBot="1" x14ac:dyDescent="0.25">
      <c r="B19" s="10">
        <v>10</v>
      </c>
      <c r="C19" s="11" t="s">
        <v>18</v>
      </c>
      <c r="D19" s="280" t="s">
        <v>509</v>
      </c>
      <c r="F19" s="8"/>
      <c r="G19" s="8"/>
      <c r="H19" s="14"/>
    </row>
    <row r="20" spans="2:8" ht="45.75" thickBot="1" x14ac:dyDescent="0.25">
      <c r="B20" s="10">
        <v>11</v>
      </c>
      <c r="C20" s="271" t="s">
        <v>19</v>
      </c>
      <c r="D20" s="281" t="s">
        <v>519</v>
      </c>
      <c r="F20" s="3"/>
      <c r="G20" s="3"/>
    </row>
    <row r="21" spans="2:8" ht="30.75" thickBot="1" x14ac:dyDescent="0.25">
      <c r="B21" s="10">
        <v>12</v>
      </c>
      <c r="C21" s="271" t="s">
        <v>20</v>
      </c>
      <c r="D21" s="281" t="s">
        <v>520</v>
      </c>
      <c r="F21" s="12"/>
      <c r="G21" s="12"/>
      <c r="H21" s="14"/>
    </row>
    <row r="22" spans="2:8" ht="75.75" thickBot="1" x14ac:dyDescent="0.25">
      <c r="B22" s="10">
        <v>13</v>
      </c>
      <c r="C22" s="11" t="s">
        <v>21</v>
      </c>
      <c r="D22" s="15" t="s">
        <v>22</v>
      </c>
      <c r="F22" s="16"/>
      <c r="G22" s="16"/>
    </row>
    <row r="23" spans="2:8" ht="15" thickBot="1" x14ac:dyDescent="0.25">
      <c r="B23" s="260" t="s">
        <v>23</v>
      </c>
      <c r="C23" s="261"/>
      <c r="D23" s="173"/>
      <c r="F23" s="17"/>
      <c r="G23" s="17"/>
    </row>
    <row r="24" spans="2:8" ht="42.75" customHeight="1" x14ac:dyDescent="0.2">
      <c r="B24" s="263">
        <v>14</v>
      </c>
      <c r="C24" s="264" t="s">
        <v>510</v>
      </c>
      <c r="D24" s="265" t="s">
        <v>521</v>
      </c>
      <c r="F24" s="13"/>
      <c r="G24" s="13"/>
    </row>
    <row r="25" spans="2:8" ht="42.75" customHeight="1" x14ac:dyDescent="0.2">
      <c r="B25" s="266">
        <v>15</v>
      </c>
      <c r="C25" s="262" t="s">
        <v>511</v>
      </c>
      <c r="D25" s="267" t="s">
        <v>522</v>
      </c>
      <c r="F25" s="13"/>
      <c r="G25" s="13"/>
    </row>
    <row r="26" spans="2:8" ht="39" customHeight="1" x14ac:dyDescent="0.2">
      <c r="B26" s="266">
        <v>16</v>
      </c>
      <c r="C26" s="262" t="s">
        <v>512</v>
      </c>
      <c r="D26" s="267" t="s">
        <v>523</v>
      </c>
      <c r="F26" s="13"/>
      <c r="G26" s="13"/>
    </row>
    <row r="27" spans="2:8" ht="39" customHeight="1" thickBot="1" x14ac:dyDescent="0.25">
      <c r="B27" s="268">
        <v>17</v>
      </c>
      <c r="C27" s="269" t="s">
        <v>513</v>
      </c>
      <c r="D27" s="270" t="s">
        <v>524</v>
      </c>
      <c r="F27" s="13"/>
      <c r="G27" s="13"/>
    </row>
  </sheetData>
  <mergeCells count="6">
    <mergeCell ref="B23:D23"/>
    <mergeCell ref="B5:D5"/>
    <mergeCell ref="B7:D7"/>
    <mergeCell ref="B8:D8"/>
    <mergeCell ref="B13:D13"/>
    <mergeCell ref="B17:D17"/>
  </mergeCells>
  <hyperlinks>
    <hyperlink ref="D22" r:id="rId1" xr:uid="{00000000-0004-0000-0000-000000000000}"/>
    <hyperlink ref="D19" r:id="rId2" xr:uid="{00000000-0004-0000-0000-000004000000}"/>
    <hyperlink ref="D14" r:id="rId3" xr:uid="{337D13E9-B9DC-4640-98C3-8408364DAF0F}"/>
  </hyperlinks>
  <pageMargins left="0.7" right="0.7" top="0.75" bottom="0.75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workbookViewId="0">
      <selection sqref="A1:XFD1048576"/>
    </sheetView>
  </sheetViews>
  <sheetFormatPr defaultRowHeight="12.75" x14ac:dyDescent="0.2"/>
  <cols>
    <col min="1" max="1" width="11" customWidth="1"/>
    <col min="2" max="2" width="49.85546875" customWidth="1"/>
    <col min="3" max="3" width="11.42578125" customWidth="1"/>
    <col min="4" max="4" width="31.5703125" customWidth="1"/>
  </cols>
  <sheetData>
    <row r="1" spans="1:4" ht="19.5" thickBot="1" x14ac:dyDescent="0.25">
      <c r="A1" s="254" t="s">
        <v>222</v>
      </c>
      <c r="B1" s="254"/>
      <c r="C1" s="254"/>
      <c r="D1" s="254"/>
    </row>
    <row r="2" spans="1:4" ht="26.25" thickBot="1" x14ac:dyDescent="0.25">
      <c r="A2" s="112" t="s">
        <v>145</v>
      </c>
      <c r="B2" s="157" t="s">
        <v>99</v>
      </c>
      <c r="C2" s="157" t="s">
        <v>100</v>
      </c>
      <c r="D2" s="113"/>
    </row>
    <row r="3" spans="1:4" ht="25.5" x14ac:dyDescent="0.2">
      <c r="A3" s="249">
        <v>1</v>
      </c>
      <c r="B3" s="114" t="s">
        <v>223</v>
      </c>
      <c r="C3" s="249" t="s">
        <v>224</v>
      </c>
      <c r="D3" s="153"/>
    </row>
    <row r="4" spans="1:4" x14ac:dyDescent="0.2">
      <c r="A4" s="250"/>
      <c r="B4" s="115"/>
      <c r="C4" s="250"/>
      <c r="D4" s="154"/>
    </row>
    <row r="5" spans="1:4" x14ac:dyDescent="0.2">
      <c r="A5" s="250"/>
      <c r="B5" s="114" t="s">
        <v>225</v>
      </c>
      <c r="C5" s="250"/>
      <c r="D5" s="154" t="s">
        <v>562</v>
      </c>
    </row>
    <row r="6" spans="1:4" x14ac:dyDescent="0.2">
      <c r="A6" s="250"/>
      <c r="B6" s="115"/>
      <c r="C6" s="250"/>
      <c r="D6" s="154"/>
    </row>
    <row r="7" spans="1:4" ht="26.25" thickBot="1" x14ac:dyDescent="0.25">
      <c r="A7" s="251"/>
      <c r="B7" s="107" t="s">
        <v>226</v>
      </c>
      <c r="C7" s="251"/>
      <c r="D7" s="154" t="s">
        <v>562</v>
      </c>
    </row>
    <row r="8" spans="1:4" ht="26.25" thickBot="1" x14ac:dyDescent="0.25">
      <c r="A8" s="155">
        <v>2</v>
      </c>
      <c r="B8" s="107" t="s">
        <v>227</v>
      </c>
      <c r="C8" s="106" t="s">
        <v>228</v>
      </c>
      <c r="D8" s="106">
        <v>120</v>
      </c>
    </row>
    <row r="9" spans="1:4" ht="26.25" thickBot="1" x14ac:dyDescent="0.25">
      <c r="A9" s="110" t="s">
        <v>188</v>
      </c>
      <c r="B9" s="107" t="s">
        <v>229</v>
      </c>
      <c r="C9" s="106" t="s">
        <v>228</v>
      </c>
      <c r="D9" s="106">
        <v>120</v>
      </c>
    </row>
    <row r="10" spans="1:4" ht="39" thickBot="1" x14ac:dyDescent="0.25">
      <c r="A10" s="110" t="s">
        <v>194</v>
      </c>
      <c r="B10" s="107" t="s">
        <v>230</v>
      </c>
      <c r="C10" s="106" t="s">
        <v>228</v>
      </c>
      <c r="D10" s="106">
        <v>0</v>
      </c>
    </row>
    <row r="11" spans="1:4" ht="39" thickBot="1" x14ac:dyDescent="0.25">
      <c r="A11" s="155">
        <v>3</v>
      </c>
      <c r="B11" s="107" t="s">
        <v>231</v>
      </c>
      <c r="C11" s="106" t="s">
        <v>232</v>
      </c>
      <c r="D11" s="106">
        <v>0</v>
      </c>
    </row>
    <row r="12" spans="1:4" ht="39" thickBot="1" x14ac:dyDescent="0.25">
      <c r="A12" s="155">
        <v>4</v>
      </c>
      <c r="B12" s="107" t="s">
        <v>233</v>
      </c>
      <c r="C12" s="106" t="s">
        <v>232</v>
      </c>
      <c r="D12" s="106">
        <v>2</v>
      </c>
    </row>
  </sheetData>
  <mergeCells count="3">
    <mergeCell ref="A1:D1"/>
    <mergeCell ref="A3:A7"/>
    <mergeCell ref="C3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"/>
  <sheetViews>
    <sheetView workbookViewId="0">
      <selection sqref="A1:XFD1048576"/>
    </sheetView>
  </sheetViews>
  <sheetFormatPr defaultRowHeight="12.75" x14ac:dyDescent="0.2"/>
  <cols>
    <col min="1" max="1" width="90.140625" customWidth="1"/>
    <col min="2" max="2" width="32.85546875" customWidth="1"/>
    <col min="3" max="3" width="29.28515625" customWidth="1"/>
  </cols>
  <sheetData>
    <row r="1" spans="1:2" ht="15.75" x14ac:dyDescent="0.2">
      <c r="A1" s="258" t="s">
        <v>234</v>
      </c>
      <c r="B1" s="259"/>
    </row>
    <row r="2" spans="1:2" ht="60" x14ac:dyDescent="0.2">
      <c r="A2" s="116" t="s">
        <v>235</v>
      </c>
      <c r="B2" s="117" t="s">
        <v>236</v>
      </c>
    </row>
    <row r="3" spans="1:2" ht="45" x14ac:dyDescent="0.2">
      <c r="A3" s="116" t="s">
        <v>237</v>
      </c>
      <c r="B3" s="116" t="s">
        <v>238</v>
      </c>
    </row>
    <row r="4" spans="1:2" ht="45" x14ac:dyDescent="0.2">
      <c r="A4" s="117" t="s">
        <v>239</v>
      </c>
      <c r="B4" s="116" t="s">
        <v>240</v>
      </c>
    </row>
    <row r="5" spans="1:2" ht="90" x14ac:dyDescent="0.2">
      <c r="A5" s="117" t="s">
        <v>241</v>
      </c>
      <c r="B5" s="116" t="s">
        <v>242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7"/>
  <sheetViews>
    <sheetView topLeftCell="A67" workbookViewId="0">
      <selection sqref="A1:XFD1048576"/>
    </sheetView>
  </sheetViews>
  <sheetFormatPr defaultRowHeight="12.75" x14ac:dyDescent="0.2"/>
  <cols>
    <col min="1" max="1" width="25.7109375" customWidth="1"/>
    <col min="2" max="2" width="22.5703125" customWidth="1"/>
    <col min="3" max="3" width="32.5703125" customWidth="1"/>
    <col min="4" max="4" width="19.140625" style="6" customWidth="1"/>
  </cols>
  <sheetData>
    <row r="1" spans="1:8" ht="79.5" customHeight="1" x14ac:dyDescent="0.2">
      <c r="F1" s="193" t="s">
        <v>243</v>
      </c>
      <c r="G1" s="194"/>
      <c r="H1" s="194"/>
    </row>
    <row r="2" spans="1:8" ht="24.75" customHeight="1" x14ac:dyDescent="0.3">
      <c r="A2" s="195" t="s">
        <v>5</v>
      </c>
      <c r="B2" s="195"/>
      <c r="C2" s="195"/>
      <c r="D2" s="195"/>
      <c r="E2" s="195"/>
      <c r="F2" s="195"/>
      <c r="G2" s="195"/>
      <c r="H2" s="195"/>
    </row>
    <row r="3" spans="1:8" ht="58.5" customHeight="1" thickBot="1" x14ac:dyDescent="0.25">
      <c r="A3" s="196" t="s">
        <v>244</v>
      </c>
      <c r="B3" s="196"/>
      <c r="C3" s="196"/>
      <c r="D3" s="196"/>
      <c r="E3" s="196"/>
      <c r="F3" s="196"/>
      <c r="G3" s="196"/>
      <c r="H3" s="196"/>
    </row>
    <row r="4" spans="1:8" ht="108.75" x14ac:dyDescent="0.2">
      <c r="A4" s="118" t="s">
        <v>245</v>
      </c>
      <c r="B4" s="119" t="s">
        <v>246</v>
      </c>
      <c r="C4" s="119" t="s">
        <v>247</v>
      </c>
      <c r="D4" s="119" t="s">
        <v>248</v>
      </c>
      <c r="E4" s="119" t="s">
        <v>249</v>
      </c>
      <c r="F4" s="119" t="s">
        <v>250</v>
      </c>
      <c r="G4" s="120" t="s">
        <v>251</v>
      </c>
      <c r="H4" s="121" t="s">
        <v>252</v>
      </c>
    </row>
    <row r="5" spans="1:8" x14ac:dyDescent="0.2">
      <c r="A5" s="197" t="s">
        <v>253</v>
      </c>
      <c r="B5" s="197"/>
      <c r="C5" s="197"/>
      <c r="D5" s="197"/>
      <c r="E5" s="197"/>
      <c r="F5" s="197"/>
      <c r="G5" s="122"/>
      <c r="H5" s="123"/>
    </row>
    <row r="6" spans="1:8" x14ac:dyDescent="0.2">
      <c r="A6" s="124" t="s">
        <v>254</v>
      </c>
      <c r="B6" s="125" t="s">
        <v>255</v>
      </c>
      <c r="C6" s="124" t="s">
        <v>254</v>
      </c>
      <c r="D6" s="147" t="s">
        <v>256</v>
      </c>
      <c r="E6" s="124" t="s">
        <v>257</v>
      </c>
      <c r="F6" s="124" t="s">
        <v>258</v>
      </c>
      <c r="G6" s="183">
        <v>250</v>
      </c>
      <c r="H6" s="198">
        <v>2</v>
      </c>
    </row>
    <row r="7" spans="1:8" x14ac:dyDescent="0.2">
      <c r="A7" s="124" t="s">
        <v>254</v>
      </c>
      <c r="B7" s="125" t="s">
        <v>259</v>
      </c>
      <c r="C7" s="124" t="s">
        <v>254</v>
      </c>
      <c r="D7" s="147" t="s">
        <v>260</v>
      </c>
      <c r="E7" s="124" t="s">
        <v>257</v>
      </c>
      <c r="F7" s="124" t="s">
        <v>258</v>
      </c>
      <c r="G7" s="183"/>
      <c r="H7" s="199"/>
    </row>
    <row r="8" spans="1:8" x14ac:dyDescent="0.2">
      <c r="A8" s="124" t="s">
        <v>254</v>
      </c>
      <c r="B8" s="125" t="s">
        <v>261</v>
      </c>
      <c r="C8" s="124" t="s">
        <v>254</v>
      </c>
      <c r="D8" s="147" t="s">
        <v>262</v>
      </c>
      <c r="E8" s="124" t="s">
        <v>257</v>
      </c>
      <c r="F8" s="124" t="s">
        <v>258</v>
      </c>
      <c r="G8" s="183"/>
      <c r="H8" s="199"/>
    </row>
    <row r="9" spans="1:8" x14ac:dyDescent="0.2">
      <c r="A9" s="179" t="s">
        <v>263</v>
      </c>
      <c r="B9" s="180"/>
      <c r="C9" s="180"/>
      <c r="D9" s="180"/>
      <c r="E9" s="180"/>
      <c r="F9" s="180"/>
      <c r="G9" s="149"/>
      <c r="H9" s="123"/>
    </row>
    <row r="10" spans="1:8" x14ac:dyDescent="0.2">
      <c r="A10" s="124" t="s">
        <v>525</v>
      </c>
      <c r="B10" s="126" t="s">
        <v>264</v>
      </c>
      <c r="C10" s="124" t="s">
        <v>265</v>
      </c>
      <c r="D10" s="147" t="s">
        <v>266</v>
      </c>
      <c r="E10" s="124" t="s">
        <v>257</v>
      </c>
      <c r="F10" s="124" t="s">
        <v>258</v>
      </c>
      <c r="G10" s="183">
        <v>3236.64</v>
      </c>
      <c r="H10" s="182">
        <v>2</v>
      </c>
    </row>
    <row r="11" spans="1:8" x14ac:dyDescent="0.2">
      <c r="A11" s="124" t="s">
        <v>525</v>
      </c>
      <c r="B11" s="126" t="s">
        <v>267</v>
      </c>
      <c r="C11" s="124" t="s">
        <v>265</v>
      </c>
      <c r="D11" s="147" t="s">
        <v>268</v>
      </c>
      <c r="E11" s="124" t="s">
        <v>257</v>
      </c>
      <c r="F11" s="124" t="s">
        <v>258</v>
      </c>
      <c r="G11" s="183"/>
      <c r="H11" s="182"/>
    </row>
    <row r="12" spans="1:8" x14ac:dyDescent="0.2">
      <c r="A12" s="124" t="s">
        <v>525</v>
      </c>
      <c r="B12" s="126" t="s">
        <v>269</v>
      </c>
      <c r="C12" s="124" t="s">
        <v>265</v>
      </c>
      <c r="D12" s="147" t="s">
        <v>270</v>
      </c>
      <c r="E12" s="124" t="s">
        <v>257</v>
      </c>
      <c r="F12" s="124" t="s">
        <v>258</v>
      </c>
      <c r="G12" s="183"/>
      <c r="H12" s="182">
        <v>2</v>
      </c>
    </row>
    <row r="13" spans="1:8" x14ac:dyDescent="0.2">
      <c r="A13" s="124" t="s">
        <v>525</v>
      </c>
      <c r="B13" s="126" t="s">
        <v>271</v>
      </c>
      <c r="C13" s="124" t="s">
        <v>265</v>
      </c>
      <c r="D13" s="147" t="s">
        <v>272</v>
      </c>
      <c r="E13" s="124" t="s">
        <v>257</v>
      </c>
      <c r="F13" s="124" t="s">
        <v>258</v>
      </c>
      <c r="G13" s="183"/>
      <c r="H13" s="182"/>
    </row>
    <row r="14" spans="1:8" ht="25.5" x14ac:dyDescent="0.2">
      <c r="A14" s="127" t="s">
        <v>273</v>
      </c>
      <c r="B14" s="126" t="s">
        <v>274</v>
      </c>
      <c r="C14" s="124"/>
      <c r="D14" s="147" t="s">
        <v>275</v>
      </c>
      <c r="E14" s="124" t="s">
        <v>257</v>
      </c>
      <c r="F14" s="124" t="s">
        <v>258</v>
      </c>
      <c r="G14" s="124"/>
      <c r="H14" s="182">
        <v>1</v>
      </c>
    </row>
    <row r="15" spans="1:8" ht="25.5" x14ac:dyDescent="0.2">
      <c r="A15" s="127" t="s">
        <v>276</v>
      </c>
      <c r="B15" s="126" t="s">
        <v>277</v>
      </c>
      <c r="C15" s="124"/>
      <c r="D15" s="147" t="s">
        <v>275</v>
      </c>
      <c r="E15" s="124" t="s">
        <v>257</v>
      </c>
      <c r="F15" s="124" t="s">
        <v>258</v>
      </c>
      <c r="G15" s="147">
        <v>2650</v>
      </c>
      <c r="H15" s="182"/>
    </row>
    <row r="16" spans="1:8" x14ac:dyDescent="0.2">
      <c r="A16" s="128" t="s">
        <v>278</v>
      </c>
      <c r="B16" s="52" t="s">
        <v>279</v>
      </c>
      <c r="C16" s="128" t="s">
        <v>280</v>
      </c>
      <c r="D16" s="146" t="s">
        <v>281</v>
      </c>
      <c r="E16" s="52" t="s">
        <v>257</v>
      </c>
      <c r="F16" s="52" t="s">
        <v>258</v>
      </c>
      <c r="G16" s="147">
        <v>19.52</v>
      </c>
      <c r="H16" s="146">
        <v>3</v>
      </c>
    </row>
    <row r="17" spans="1:8" x14ac:dyDescent="0.2">
      <c r="A17" s="128" t="s">
        <v>282</v>
      </c>
      <c r="B17" s="52" t="s">
        <v>283</v>
      </c>
      <c r="C17" s="128" t="s">
        <v>284</v>
      </c>
      <c r="D17" s="146" t="s">
        <v>285</v>
      </c>
      <c r="E17" s="52" t="s">
        <v>257</v>
      </c>
      <c r="F17" s="52" t="s">
        <v>258</v>
      </c>
      <c r="G17" s="147"/>
      <c r="H17" s="146">
        <v>3</v>
      </c>
    </row>
    <row r="18" spans="1:8" x14ac:dyDescent="0.2">
      <c r="A18" s="128" t="s">
        <v>286</v>
      </c>
      <c r="B18" s="52" t="s">
        <v>287</v>
      </c>
      <c r="C18" s="128" t="s">
        <v>288</v>
      </c>
      <c r="D18" s="146" t="s">
        <v>289</v>
      </c>
      <c r="E18" s="52" t="s">
        <v>257</v>
      </c>
      <c r="F18" s="52" t="s">
        <v>258</v>
      </c>
      <c r="G18" s="147" t="s">
        <v>78</v>
      </c>
      <c r="H18" s="146">
        <v>3</v>
      </c>
    </row>
    <row r="19" spans="1:8" x14ac:dyDescent="0.2">
      <c r="A19" s="128" t="s">
        <v>290</v>
      </c>
      <c r="B19" s="52" t="s">
        <v>291</v>
      </c>
      <c r="C19" s="128" t="s">
        <v>292</v>
      </c>
      <c r="D19" s="146" t="s">
        <v>293</v>
      </c>
      <c r="E19" s="52" t="s">
        <v>257</v>
      </c>
      <c r="F19" s="52" t="s">
        <v>258</v>
      </c>
      <c r="G19" s="183">
        <v>637.48</v>
      </c>
      <c r="H19" s="182">
        <v>2</v>
      </c>
    </row>
    <row r="20" spans="1:8" x14ac:dyDescent="0.2">
      <c r="A20" s="52" t="s">
        <v>290</v>
      </c>
      <c r="B20" s="52" t="s">
        <v>294</v>
      </c>
      <c r="C20" s="52" t="s">
        <v>292</v>
      </c>
      <c r="D20" s="146" t="s">
        <v>295</v>
      </c>
      <c r="E20" s="52" t="s">
        <v>257</v>
      </c>
      <c r="F20" s="52" t="s">
        <v>258</v>
      </c>
      <c r="G20" s="183"/>
      <c r="H20" s="182"/>
    </row>
    <row r="21" spans="1:8" x14ac:dyDescent="0.2">
      <c r="A21" s="52" t="s">
        <v>526</v>
      </c>
      <c r="B21" s="52" t="s">
        <v>527</v>
      </c>
      <c r="C21" s="52" t="s">
        <v>526</v>
      </c>
      <c r="D21" s="146" t="s">
        <v>528</v>
      </c>
      <c r="E21" s="52" t="s">
        <v>257</v>
      </c>
      <c r="F21" s="52" t="s">
        <v>139</v>
      </c>
      <c r="G21" s="147"/>
      <c r="H21" s="146">
        <v>3</v>
      </c>
    </row>
    <row r="22" spans="1:8" x14ac:dyDescent="0.2">
      <c r="A22" s="52" t="s">
        <v>296</v>
      </c>
      <c r="B22" s="129" t="s">
        <v>297</v>
      </c>
      <c r="C22" s="52" t="s">
        <v>296</v>
      </c>
      <c r="D22" s="146" t="s">
        <v>298</v>
      </c>
      <c r="E22" s="52" t="s">
        <v>257</v>
      </c>
      <c r="F22" s="52" t="s">
        <v>258</v>
      </c>
      <c r="G22" s="191" t="s">
        <v>299</v>
      </c>
      <c r="H22" s="146">
        <v>3</v>
      </c>
    </row>
    <row r="23" spans="1:8" x14ac:dyDescent="0.2">
      <c r="A23" s="52" t="s">
        <v>300</v>
      </c>
      <c r="B23" s="52" t="s">
        <v>297</v>
      </c>
      <c r="C23" s="52" t="s">
        <v>300</v>
      </c>
      <c r="D23" s="146">
        <v>27433173</v>
      </c>
      <c r="E23" s="52" t="s">
        <v>257</v>
      </c>
      <c r="F23" s="52" t="s">
        <v>258</v>
      </c>
      <c r="G23" s="191"/>
      <c r="H23" s="146">
        <v>3</v>
      </c>
    </row>
    <row r="24" spans="1:8" x14ac:dyDescent="0.2">
      <c r="A24" s="52" t="s">
        <v>301</v>
      </c>
      <c r="B24" s="52" t="s">
        <v>297</v>
      </c>
      <c r="C24" s="52" t="s">
        <v>302</v>
      </c>
      <c r="D24" s="146" t="s">
        <v>303</v>
      </c>
      <c r="E24" s="52" t="s">
        <v>257</v>
      </c>
      <c r="F24" s="52" t="s">
        <v>258</v>
      </c>
      <c r="G24" s="191"/>
      <c r="H24" s="146">
        <v>3</v>
      </c>
    </row>
    <row r="25" spans="1:8" x14ac:dyDescent="0.2">
      <c r="A25" s="52" t="s">
        <v>304</v>
      </c>
      <c r="B25" s="52" t="s">
        <v>297</v>
      </c>
      <c r="C25" s="52" t="s">
        <v>304</v>
      </c>
      <c r="D25" s="146" t="s">
        <v>305</v>
      </c>
      <c r="E25" s="52" t="s">
        <v>257</v>
      </c>
      <c r="F25" s="52" t="s">
        <v>258</v>
      </c>
      <c r="G25" s="191"/>
      <c r="H25" s="146">
        <v>3</v>
      </c>
    </row>
    <row r="26" spans="1:8" x14ac:dyDescent="0.2">
      <c r="A26" s="52" t="s">
        <v>306</v>
      </c>
      <c r="B26" s="52" t="s">
        <v>297</v>
      </c>
      <c r="C26" s="52" t="s">
        <v>306</v>
      </c>
      <c r="D26" s="146" t="s">
        <v>307</v>
      </c>
      <c r="E26" s="52" t="s">
        <v>257</v>
      </c>
      <c r="F26" s="52" t="s">
        <v>258</v>
      </c>
      <c r="G26" s="191"/>
      <c r="H26" s="146">
        <v>3</v>
      </c>
    </row>
    <row r="27" spans="1:8" x14ac:dyDescent="0.2">
      <c r="A27" s="52" t="s">
        <v>308</v>
      </c>
      <c r="B27" s="52" t="s">
        <v>297</v>
      </c>
      <c r="C27" s="52" t="s">
        <v>308</v>
      </c>
      <c r="D27" s="146" t="s">
        <v>309</v>
      </c>
      <c r="E27" s="52" t="s">
        <v>257</v>
      </c>
      <c r="F27" s="52" t="s">
        <v>258</v>
      </c>
      <c r="G27" s="191"/>
      <c r="H27" s="146">
        <v>3</v>
      </c>
    </row>
    <row r="28" spans="1:8" x14ac:dyDescent="0.2">
      <c r="A28" s="52" t="s">
        <v>310</v>
      </c>
      <c r="B28" s="52" t="s">
        <v>297</v>
      </c>
      <c r="C28" s="52" t="s">
        <v>310</v>
      </c>
      <c r="D28" s="146" t="s">
        <v>311</v>
      </c>
      <c r="E28" s="52" t="s">
        <v>257</v>
      </c>
      <c r="F28" s="52" t="s">
        <v>258</v>
      </c>
      <c r="G28" s="191"/>
      <c r="H28" s="146">
        <v>3</v>
      </c>
    </row>
    <row r="29" spans="1:8" x14ac:dyDescent="0.2">
      <c r="A29" s="52" t="s">
        <v>304</v>
      </c>
      <c r="B29" s="52" t="s">
        <v>297</v>
      </c>
      <c r="C29" s="52" t="s">
        <v>304</v>
      </c>
      <c r="D29" s="146" t="s">
        <v>312</v>
      </c>
      <c r="E29" s="52" t="s">
        <v>257</v>
      </c>
      <c r="F29" s="52" t="s">
        <v>258</v>
      </c>
      <c r="G29" s="191"/>
      <c r="H29" s="146">
        <v>3</v>
      </c>
    </row>
    <row r="30" spans="1:8" x14ac:dyDescent="0.2">
      <c r="A30" s="52" t="s">
        <v>304</v>
      </c>
      <c r="B30" s="52" t="s">
        <v>297</v>
      </c>
      <c r="C30" s="52" t="s">
        <v>304</v>
      </c>
      <c r="D30" s="146" t="s">
        <v>313</v>
      </c>
      <c r="E30" s="52" t="s">
        <v>257</v>
      </c>
      <c r="F30" s="52" t="s">
        <v>258</v>
      </c>
      <c r="G30" s="191"/>
      <c r="H30" s="146">
        <v>3</v>
      </c>
    </row>
    <row r="31" spans="1:8" x14ac:dyDescent="0.2">
      <c r="A31" s="52" t="s">
        <v>304</v>
      </c>
      <c r="B31" s="52" t="s">
        <v>297</v>
      </c>
      <c r="C31" s="52" t="s">
        <v>304</v>
      </c>
      <c r="D31" s="146" t="s">
        <v>314</v>
      </c>
      <c r="E31" s="52" t="s">
        <v>257</v>
      </c>
      <c r="F31" s="52" t="s">
        <v>258</v>
      </c>
      <c r="G31" s="191"/>
      <c r="H31" s="146">
        <v>3</v>
      </c>
    </row>
    <row r="32" spans="1:8" x14ac:dyDescent="0.2">
      <c r="A32" s="52" t="s">
        <v>315</v>
      </c>
      <c r="B32" s="52" t="s">
        <v>297</v>
      </c>
      <c r="C32" s="52" t="s">
        <v>315</v>
      </c>
      <c r="D32" s="146" t="s">
        <v>316</v>
      </c>
      <c r="E32" s="52" t="s">
        <v>257</v>
      </c>
      <c r="F32" s="52" t="s">
        <v>258</v>
      </c>
      <c r="G32" s="191"/>
      <c r="H32" s="146">
        <v>3</v>
      </c>
    </row>
    <row r="33" spans="1:8" x14ac:dyDescent="0.2">
      <c r="A33" s="192" t="s">
        <v>317</v>
      </c>
      <c r="B33" s="192"/>
      <c r="C33" s="192"/>
      <c r="D33" s="192"/>
      <c r="E33" s="192"/>
      <c r="F33" s="192"/>
      <c r="G33" s="130"/>
      <c r="H33" s="123"/>
    </row>
    <row r="34" spans="1:8" ht="32.25" customHeight="1" x14ac:dyDescent="0.2">
      <c r="A34" t="s">
        <v>318</v>
      </c>
      <c r="B34" s="129"/>
      <c r="C34" s="131" t="s">
        <v>319</v>
      </c>
      <c r="D34" s="146" t="s">
        <v>320</v>
      </c>
      <c r="E34" s="52" t="s">
        <v>257</v>
      </c>
      <c r="F34" s="129" t="s">
        <v>139</v>
      </c>
      <c r="G34" s="183">
        <v>75</v>
      </c>
      <c r="H34" s="182">
        <v>2</v>
      </c>
    </row>
    <row r="35" spans="1:8" ht="30" customHeight="1" x14ac:dyDescent="0.2">
      <c r="A35" t="s">
        <v>318</v>
      </c>
      <c r="B35" s="52"/>
      <c r="C35" s="131" t="s">
        <v>319</v>
      </c>
      <c r="D35" s="146" t="s">
        <v>321</v>
      </c>
      <c r="E35" s="52" t="s">
        <v>257</v>
      </c>
      <c r="F35" s="129" t="s">
        <v>139</v>
      </c>
      <c r="G35" s="183"/>
      <c r="H35" s="182"/>
    </row>
    <row r="36" spans="1:8" ht="27" customHeight="1" x14ac:dyDescent="0.2">
      <c r="A36" t="s">
        <v>322</v>
      </c>
      <c r="B36" s="52"/>
      <c r="C36" s="131" t="s">
        <v>323</v>
      </c>
      <c r="D36" s="146">
        <v>41530403</v>
      </c>
      <c r="E36" s="52" t="s">
        <v>257</v>
      </c>
      <c r="F36" s="52" t="s">
        <v>139</v>
      </c>
      <c r="G36" s="183">
        <v>100</v>
      </c>
      <c r="H36" s="182">
        <v>2</v>
      </c>
    </row>
    <row r="37" spans="1:8" ht="26.25" customHeight="1" x14ac:dyDescent="0.2">
      <c r="A37" t="s">
        <v>322</v>
      </c>
      <c r="B37" s="52"/>
      <c r="C37" s="131" t="s">
        <v>324</v>
      </c>
      <c r="D37" s="146">
        <v>41530379</v>
      </c>
      <c r="E37" s="52" t="s">
        <v>257</v>
      </c>
      <c r="F37" s="52" t="s">
        <v>139</v>
      </c>
      <c r="G37" s="183"/>
      <c r="H37" s="182"/>
    </row>
    <row r="38" spans="1:8" ht="27.75" customHeight="1" x14ac:dyDescent="0.2">
      <c r="A38" t="s">
        <v>322</v>
      </c>
      <c r="B38" s="52"/>
      <c r="C38" s="131" t="s">
        <v>325</v>
      </c>
      <c r="D38" s="146">
        <v>40635374</v>
      </c>
      <c r="E38" s="52" t="s">
        <v>257</v>
      </c>
      <c r="F38" s="52" t="s">
        <v>139</v>
      </c>
      <c r="G38" s="183"/>
      <c r="H38" s="182"/>
    </row>
    <row r="39" spans="1:8" x14ac:dyDescent="0.2">
      <c r="A39" t="s">
        <v>326</v>
      </c>
      <c r="B39" s="52"/>
      <c r="C39" s="52" t="s">
        <v>327</v>
      </c>
      <c r="D39" s="146">
        <v>28406045</v>
      </c>
      <c r="E39" s="52" t="s">
        <v>257</v>
      </c>
      <c r="F39" s="52" t="s">
        <v>328</v>
      </c>
      <c r="G39" s="183">
        <v>15.5</v>
      </c>
      <c r="H39" s="182">
        <v>2</v>
      </c>
    </row>
    <row r="40" spans="1:8" x14ac:dyDescent="0.2">
      <c r="A40" t="s">
        <v>326</v>
      </c>
      <c r="B40" s="52"/>
      <c r="C40" s="52" t="s">
        <v>329</v>
      </c>
      <c r="D40" s="146">
        <v>28358616</v>
      </c>
      <c r="E40" s="52" t="s">
        <v>257</v>
      </c>
      <c r="F40" s="52" t="s">
        <v>328</v>
      </c>
      <c r="G40" s="183"/>
      <c r="H40" s="182"/>
    </row>
    <row r="41" spans="1:8" ht="38.25" x14ac:dyDescent="0.2">
      <c r="A41" s="13" t="s">
        <v>330</v>
      </c>
      <c r="B41" s="52"/>
      <c r="C41" s="131" t="s">
        <v>331</v>
      </c>
      <c r="D41" s="146" t="s">
        <v>332</v>
      </c>
      <c r="E41" s="146" t="s">
        <v>257</v>
      </c>
      <c r="F41" s="146" t="s">
        <v>139</v>
      </c>
      <c r="G41" s="147">
        <v>1</v>
      </c>
      <c r="H41" s="146">
        <v>3</v>
      </c>
    </row>
    <row r="42" spans="1:8" ht="23.25" customHeight="1" x14ac:dyDescent="0.2">
      <c r="A42" t="s">
        <v>322</v>
      </c>
      <c r="B42" s="52"/>
      <c r="C42" s="131" t="s">
        <v>333</v>
      </c>
      <c r="D42" s="132">
        <v>35802258</v>
      </c>
      <c r="E42" s="146" t="s">
        <v>257</v>
      </c>
      <c r="F42" s="146" t="s">
        <v>139</v>
      </c>
      <c r="G42" s="147">
        <v>1</v>
      </c>
      <c r="H42" s="146">
        <v>3</v>
      </c>
    </row>
    <row r="43" spans="1:8" ht="33" customHeight="1" x14ac:dyDescent="0.2">
      <c r="A43" s="13" t="s">
        <v>334</v>
      </c>
      <c r="B43" s="52"/>
      <c r="C43" s="131" t="s">
        <v>335</v>
      </c>
      <c r="D43" s="146">
        <v>19427187</v>
      </c>
      <c r="E43" s="146" t="s">
        <v>257</v>
      </c>
      <c r="F43" s="146" t="s">
        <v>328</v>
      </c>
      <c r="G43" s="147">
        <v>3</v>
      </c>
      <c r="H43" s="146">
        <v>3</v>
      </c>
    </row>
    <row r="44" spans="1:8" x14ac:dyDescent="0.2">
      <c r="A44" t="s">
        <v>322</v>
      </c>
      <c r="B44" s="52"/>
      <c r="C44" s="52" t="s">
        <v>336</v>
      </c>
      <c r="D44" s="146">
        <v>26023934</v>
      </c>
      <c r="E44" s="52" t="s">
        <v>257</v>
      </c>
      <c r="F44" s="52" t="s">
        <v>328</v>
      </c>
      <c r="G44" s="147">
        <v>5</v>
      </c>
      <c r="H44" s="146">
        <v>3</v>
      </c>
    </row>
    <row r="45" spans="1:8" ht="32.25" customHeight="1" x14ac:dyDescent="0.2">
      <c r="A45" s="13" t="s">
        <v>334</v>
      </c>
      <c r="B45" s="52"/>
      <c r="C45" s="131" t="s">
        <v>337</v>
      </c>
      <c r="D45" s="146">
        <v>28805400</v>
      </c>
      <c r="E45" s="52" t="s">
        <v>257</v>
      </c>
      <c r="F45" s="52" t="s">
        <v>328</v>
      </c>
      <c r="G45" s="147">
        <v>3</v>
      </c>
      <c r="H45" s="146">
        <v>3</v>
      </c>
    </row>
    <row r="46" spans="1:8" ht="25.5" x14ac:dyDescent="0.2">
      <c r="A46" s="13" t="s">
        <v>334</v>
      </c>
      <c r="B46" s="52"/>
      <c r="C46" s="52" t="s">
        <v>338</v>
      </c>
      <c r="D46" s="146">
        <v>20358847</v>
      </c>
      <c r="E46" s="52" t="s">
        <v>257</v>
      </c>
      <c r="F46" s="52" t="s">
        <v>328</v>
      </c>
      <c r="G46" s="147">
        <v>3</v>
      </c>
      <c r="H46" s="146">
        <v>3</v>
      </c>
    </row>
    <row r="47" spans="1:8" x14ac:dyDescent="0.2">
      <c r="A47" s="133" t="s">
        <v>339</v>
      </c>
      <c r="B47" s="52"/>
      <c r="C47" s="52" t="s">
        <v>340</v>
      </c>
      <c r="D47" s="146">
        <v>38654824</v>
      </c>
      <c r="E47" s="52" t="s">
        <v>257</v>
      </c>
      <c r="F47" s="52" t="s">
        <v>328</v>
      </c>
      <c r="G47" s="183">
        <v>182.3</v>
      </c>
      <c r="H47" s="182">
        <v>1</v>
      </c>
    </row>
    <row r="48" spans="1:8" x14ac:dyDescent="0.2">
      <c r="A48" s="134" t="s">
        <v>341</v>
      </c>
      <c r="B48" s="52"/>
      <c r="C48" s="52" t="s">
        <v>342</v>
      </c>
      <c r="D48" s="146">
        <v>37867179</v>
      </c>
      <c r="E48" s="52" t="s">
        <v>257</v>
      </c>
      <c r="F48" s="52" t="s">
        <v>328</v>
      </c>
      <c r="G48" s="183"/>
      <c r="H48" s="182"/>
    </row>
    <row r="49" spans="1:8" x14ac:dyDescent="0.2">
      <c r="A49" s="134" t="s">
        <v>341</v>
      </c>
      <c r="B49" s="52"/>
      <c r="C49" s="52" t="s">
        <v>343</v>
      </c>
      <c r="D49" s="146">
        <v>38625586</v>
      </c>
      <c r="E49" s="52" t="s">
        <v>257</v>
      </c>
      <c r="F49" s="52" t="s">
        <v>328</v>
      </c>
      <c r="G49" s="183"/>
      <c r="H49" s="182"/>
    </row>
    <row r="50" spans="1:8" ht="25.5" x14ac:dyDescent="0.2">
      <c r="A50" s="159" t="s">
        <v>529</v>
      </c>
      <c r="B50" s="160"/>
      <c r="C50" s="160" t="s">
        <v>530</v>
      </c>
      <c r="D50" s="161"/>
      <c r="E50" s="52" t="s">
        <v>257</v>
      </c>
      <c r="F50" s="160" t="s">
        <v>139</v>
      </c>
      <c r="G50" s="147"/>
      <c r="H50" s="146">
        <v>2</v>
      </c>
    </row>
    <row r="51" spans="1:8" x14ac:dyDescent="0.2">
      <c r="A51" s="159" t="s">
        <v>531</v>
      </c>
      <c r="B51" s="160"/>
      <c r="C51" s="160" t="s">
        <v>532</v>
      </c>
      <c r="D51" s="162">
        <v>70600566</v>
      </c>
      <c r="E51" s="52" t="s">
        <v>257</v>
      </c>
      <c r="F51" s="160" t="s">
        <v>139</v>
      </c>
      <c r="G51" s="147">
        <v>50</v>
      </c>
      <c r="H51" s="146">
        <v>3</v>
      </c>
    </row>
    <row r="52" spans="1:8" x14ac:dyDescent="0.2">
      <c r="A52" s="190" t="s">
        <v>344</v>
      </c>
      <c r="B52" s="190"/>
      <c r="C52" s="190"/>
      <c r="D52" s="190"/>
      <c r="E52" s="190"/>
      <c r="F52" s="190"/>
      <c r="G52" s="149"/>
      <c r="H52" s="123"/>
    </row>
    <row r="53" spans="1:8" x14ac:dyDescent="0.2">
      <c r="A53" s="124" t="s">
        <v>525</v>
      </c>
      <c r="B53" s="52" t="s">
        <v>345</v>
      </c>
      <c r="C53" s="52" t="s">
        <v>265</v>
      </c>
      <c r="D53" s="132">
        <v>811120930</v>
      </c>
      <c r="E53" s="146" t="s">
        <v>257</v>
      </c>
      <c r="F53" s="52" t="s">
        <v>136</v>
      </c>
      <c r="G53" s="183">
        <v>6440</v>
      </c>
      <c r="H53" s="146">
        <v>3</v>
      </c>
    </row>
    <row r="54" spans="1:8" x14ac:dyDescent="0.2">
      <c r="A54" s="124" t="s">
        <v>525</v>
      </c>
      <c r="B54" s="52" t="s">
        <v>346</v>
      </c>
      <c r="C54" s="52" t="s">
        <v>265</v>
      </c>
      <c r="D54" s="132">
        <v>2057888</v>
      </c>
      <c r="E54" s="146" t="s">
        <v>257</v>
      </c>
      <c r="F54" s="52" t="s">
        <v>136</v>
      </c>
      <c r="G54" s="183"/>
      <c r="H54" s="146">
        <v>3</v>
      </c>
    </row>
    <row r="55" spans="1:8" x14ac:dyDescent="0.2">
      <c r="A55" s="124" t="s">
        <v>525</v>
      </c>
      <c r="B55" s="52" t="s">
        <v>347</v>
      </c>
      <c r="C55" s="52" t="s">
        <v>265</v>
      </c>
      <c r="D55" s="132">
        <v>11041162</v>
      </c>
      <c r="E55" s="146" t="s">
        <v>257</v>
      </c>
      <c r="F55" s="52" t="s">
        <v>136</v>
      </c>
      <c r="G55" s="183"/>
      <c r="H55" s="146">
        <v>3</v>
      </c>
    </row>
    <row r="56" spans="1:8" x14ac:dyDescent="0.2">
      <c r="A56" s="124" t="s">
        <v>525</v>
      </c>
      <c r="B56" s="52" t="s">
        <v>348</v>
      </c>
      <c r="C56" s="52" t="s">
        <v>265</v>
      </c>
      <c r="D56" s="132">
        <v>1106151122</v>
      </c>
      <c r="E56" s="146" t="s">
        <v>257</v>
      </c>
      <c r="F56" s="52" t="s">
        <v>136</v>
      </c>
      <c r="G56" s="183"/>
      <c r="H56" s="146">
        <v>3</v>
      </c>
    </row>
    <row r="57" spans="1:8" x14ac:dyDescent="0.2">
      <c r="A57" s="52" t="s">
        <v>349</v>
      </c>
      <c r="B57" s="52" t="s">
        <v>350</v>
      </c>
      <c r="C57" s="52" t="s">
        <v>349</v>
      </c>
      <c r="D57" s="132">
        <v>1106151156</v>
      </c>
      <c r="E57" s="146" t="s">
        <v>257</v>
      </c>
      <c r="F57" s="52" t="s">
        <v>136</v>
      </c>
      <c r="G57" s="183">
        <v>620</v>
      </c>
      <c r="H57" s="182">
        <v>2</v>
      </c>
    </row>
    <row r="58" spans="1:8" x14ac:dyDescent="0.2">
      <c r="A58" s="52" t="s">
        <v>349</v>
      </c>
      <c r="B58" s="52" t="s">
        <v>351</v>
      </c>
      <c r="C58" s="52" t="s">
        <v>349</v>
      </c>
      <c r="D58" s="132">
        <v>1106151111</v>
      </c>
      <c r="E58" s="146" t="s">
        <v>257</v>
      </c>
      <c r="F58" s="52" t="s">
        <v>136</v>
      </c>
      <c r="G58" s="183"/>
      <c r="H58" s="182"/>
    </row>
    <row r="59" spans="1:8" x14ac:dyDescent="0.2">
      <c r="A59" s="52" t="s">
        <v>352</v>
      </c>
      <c r="B59" s="52" t="s">
        <v>353</v>
      </c>
      <c r="C59" s="52" t="s">
        <v>354</v>
      </c>
      <c r="D59" s="132">
        <v>120040203</v>
      </c>
      <c r="E59" s="52" t="s">
        <v>257</v>
      </c>
      <c r="F59" s="52" t="s">
        <v>136</v>
      </c>
      <c r="G59" s="147">
        <v>1600</v>
      </c>
      <c r="H59" s="146">
        <v>3</v>
      </c>
    </row>
    <row r="60" spans="1:8" x14ac:dyDescent="0.2">
      <c r="A60" s="52" t="s">
        <v>355</v>
      </c>
      <c r="B60" s="52" t="s">
        <v>356</v>
      </c>
      <c r="C60" s="52" t="s">
        <v>357</v>
      </c>
      <c r="D60" s="132">
        <v>7017338</v>
      </c>
      <c r="E60" s="52" t="s">
        <v>257</v>
      </c>
      <c r="F60" s="52" t="s">
        <v>136</v>
      </c>
      <c r="G60" s="183"/>
      <c r="H60" s="182">
        <v>2</v>
      </c>
    </row>
    <row r="61" spans="1:8" x14ac:dyDescent="0.2">
      <c r="A61" s="52" t="s">
        <v>355</v>
      </c>
      <c r="B61" s="52" t="s">
        <v>356</v>
      </c>
      <c r="C61" s="52" t="s">
        <v>358</v>
      </c>
      <c r="D61" s="132" t="s">
        <v>359</v>
      </c>
      <c r="E61" s="52" t="s">
        <v>257</v>
      </c>
      <c r="F61" s="52" t="s">
        <v>136</v>
      </c>
      <c r="G61" s="183"/>
      <c r="H61" s="182"/>
    </row>
    <row r="62" spans="1:8" x14ac:dyDescent="0.2">
      <c r="A62" s="52" t="s">
        <v>360</v>
      </c>
      <c r="B62" s="52" t="s">
        <v>361</v>
      </c>
      <c r="C62" s="52" t="s">
        <v>360</v>
      </c>
      <c r="D62" s="132">
        <v>8061621</v>
      </c>
      <c r="E62" s="52" t="s">
        <v>257</v>
      </c>
      <c r="F62" s="52" t="s">
        <v>136</v>
      </c>
      <c r="G62" s="147">
        <v>200</v>
      </c>
      <c r="H62" s="146">
        <v>3</v>
      </c>
    </row>
    <row r="63" spans="1:8" x14ac:dyDescent="0.2">
      <c r="A63" s="52" t="s">
        <v>362</v>
      </c>
      <c r="B63" s="52" t="s">
        <v>363</v>
      </c>
      <c r="C63" s="52" t="s">
        <v>362</v>
      </c>
      <c r="D63" s="132">
        <v>1106151184</v>
      </c>
      <c r="E63" s="52" t="s">
        <v>257</v>
      </c>
      <c r="F63" s="52" t="s">
        <v>136</v>
      </c>
      <c r="G63" s="147">
        <v>500</v>
      </c>
      <c r="H63" s="146">
        <v>3</v>
      </c>
    </row>
    <row r="64" spans="1:8" x14ac:dyDescent="0.2">
      <c r="A64" s="52" t="s">
        <v>364</v>
      </c>
      <c r="B64" s="52" t="s">
        <v>365</v>
      </c>
      <c r="C64" s="52" t="s">
        <v>364</v>
      </c>
      <c r="D64" s="132">
        <v>1103150725</v>
      </c>
      <c r="E64" s="52" t="s">
        <v>257</v>
      </c>
      <c r="F64" s="52" t="s">
        <v>136</v>
      </c>
      <c r="G64" s="147">
        <v>250</v>
      </c>
      <c r="H64" s="146">
        <v>3</v>
      </c>
    </row>
    <row r="65" spans="1:8" x14ac:dyDescent="0.2">
      <c r="A65" s="52" t="s">
        <v>366</v>
      </c>
      <c r="B65" s="52" t="s">
        <v>367</v>
      </c>
      <c r="C65" s="52" t="s">
        <v>368</v>
      </c>
      <c r="D65" s="132">
        <v>803136585</v>
      </c>
      <c r="E65" s="52" t="s">
        <v>257</v>
      </c>
      <c r="F65" s="52" t="s">
        <v>136</v>
      </c>
      <c r="G65" s="183">
        <v>2670</v>
      </c>
      <c r="H65" s="182">
        <v>2</v>
      </c>
    </row>
    <row r="66" spans="1:8" x14ac:dyDescent="0.2">
      <c r="A66" s="52" t="s">
        <v>366</v>
      </c>
      <c r="B66" s="52" t="s">
        <v>369</v>
      </c>
      <c r="C66" s="52" t="s">
        <v>368</v>
      </c>
      <c r="D66" s="132">
        <v>8062069</v>
      </c>
      <c r="E66" s="52" t="s">
        <v>257</v>
      </c>
      <c r="F66" s="52" t="s">
        <v>136</v>
      </c>
      <c r="G66" s="183"/>
      <c r="H66" s="182"/>
    </row>
    <row r="67" spans="1:8" x14ac:dyDescent="0.2">
      <c r="A67" s="52" t="s">
        <v>366</v>
      </c>
      <c r="B67" s="52" t="s">
        <v>370</v>
      </c>
      <c r="C67" s="52" t="s">
        <v>368</v>
      </c>
      <c r="D67" s="132">
        <v>8062146</v>
      </c>
      <c r="E67" s="52" t="s">
        <v>257</v>
      </c>
      <c r="F67" s="52" t="s">
        <v>136</v>
      </c>
      <c r="G67" s="183"/>
      <c r="H67" s="182"/>
    </row>
    <row r="68" spans="1:8" x14ac:dyDescent="0.2">
      <c r="A68" s="52" t="s">
        <v>366</v>
      </c>
      <c r="B68" s="52" t="s">
        <v>371</v>
      </c>
      <c r="C68" s="52" t="s">
        <v>368</v>
      </c>
      <c r="D68" s="132">
        <v>8062005</v>
      </c>
      <c r="E68" s="52" t="s">
        <v>257</v>
      </c>
      <c r="F68" s="52" t="s">
        <v>136</v>
      </c>
      <c r="G68" s="183"/>
      <c r="H68" s="182"/>
    </row>
    <row r="69" spans="1:8" x14ac:dyDescent="0.2">
      <c r="A69" s="52" t="s">
        <v>372</v>
      </c>
      <c r="B69" s="52" t="s">
        <v>373</v>
      </c>
      <c r="C69" s="52" t="s">
        <v>372</v>
      </c>
      <c r="D69" s="132">
        <v>804122287</v>
      </c>
      <c r="E69" s="52" t="s">
        <v>257</v>
      </c>
      <c r="F69" s="52" t="s">
        <v>136</v>
      </c>
      <c r="G69" s="147">
        <v>660</v>
      </c>
      <c r="H69" s="146">
        <v>3</v>
      </c>
    </row>
    <row r="70" spans="1:8" x14ac:dyDescent="0.2">
      <c r="A70" s="52" t="s">
        <v>374</v>
      </c>
      <c r="B70" s="131" t="s">
        <v>375</v>
      </c>
      <c r="C70" s="52" t="s">
        <v>374</v>
      </c>
      <c r="D70" s="132">
        <v>1110172118</v>
      </c>
      <c r="E70" s="52" t="s">
        <v>257</v>
      </c>
      <c r="F70" s="52" t="s">
        <v>136</v>
      </c>
      <c r="G70" s="147">
        <v>200</v>
      </c>
      <c r="H70" s="146">
        <v>3</v>
      </c>
    </row>
    <row r="71" spans="1:8" x14ac:dyDescent="0.2">
      <c r="A71" s="52" t="s">
        <v>376</v>
      </c>
      <c r="B71" s="52" t="s">
        <v>377</v>
      </c>
      <c r="C71" s="52" t="s">
        <v>378</v>
      </c>
      <c r="D71" s="132">
        <v>1053488</v>
      </c>
      <c r="E71" s="52" t="s">
        <v>257</v>
      </c>
      <c r="F71" s="52" t="s">
        <v>136</v>
      </c>
      <c r="G71" s="183">
        <v>800</v>
      </c>
      <c r="H71" s="182">
        <v>2</v>
      </c>
    </row>
    <row r="72" spans="1:8" x14ac:dyDescent="0.2">
      <c r="A72" s="52" t="s">
        <v>376</v>
      </c>
      <c r="B72" s="52" t="s">
        <v>379</v>
      </c>
      <c r="C72" s="52" t="s">
        <v>378</v>
      </c>
      <c r="D72" s="146">
        <v>1303180237</v>
      </c>
      <c r="E72" s="52" t="s">
        <v>257</v>
      </c>
      <c r="F72" s="52" t="s">
        <v>136</v>
      </c>
      <c r="G72" s="183"/>
      <c r="H72" s="182"/>
    </row>
    <row r="73" spans="1:8" x14ac:dyDescent="0.2">
      <c r="A73" s="52" t="s">
        <v>380</v>
      </c>
      <c r="B73" s="52" t="s">
        <v>381</v>
      </c>
      <c r="C73" s="52" t="s">
        <v>382</v>
      </c>
      <c r="D73" s="146" t="s">
        <v>383</v>
      </c>
      <c r="E73" s="52" t="s">
        <v>257</v>
      </c>
      <c r="F73" s="52" t="s">
        <v>136</v>
      </c>
      <c r="G73" s="183">
        <v>994.5</v>
      </c>
      <c r="H73" s="182">
        <v>2</v>
      </c>
    </row>
    <row r="74" spans="1:8" x14ac:dyDescent="0.2">
      <c r="A74" s="52" t="s">
        <v>380</v>
      </c>
      <c r="B74" s="52" t="s">
        <v>384</v>
      </c>
      <c r="C74" s="52" t="s">
        <v>385</v>
      </c>
      <c r="D74" s="146" t="s">
        <v>386</v>
      </c>
      <c r="E74" s="52" t="s">
        <v>257</v>
      </c>
      <c r="F74" s="52" t="s">
        <v>136</v>
      </c>
      <c r="G74" s="183"/>
      <c r="H74" s="182"/>
    </row>
    <row r="75" spans="1:8" x14ac:dyDescent="0.2">
      <c r="A75" s="52" t="s">
        <v>387</v>
      </c>
      <c r="B75" s="52" t="s">
        <v>388</v>
      </c>
      <c r="C75" s="52" t="s">
        <v>389</v>
      </c>
      <c r="D75" s="132">
        <v>810112147</v>
      </c>
      <c r="E75" s="52" t="s">
        <v>257</v>
      </c>
      <c r="F75" s="52" t="s">
        <v>136</v>
      </c>
      <c r="G75" s="147">
        <v>650</v>
      </c>
      <c r="H75" s="146">
        <v>2</v>
      </c>
    </row>
    <row r="76" spans="1:8" x14ac:dyDescent="0.2">
      <c r="A76" s="52" t="s">
        <v>390</v>
      </c>
      <c r="B76" s="52" t="s">
        <v>391</v>
      </c>
      <c r="C76" s="52" t="s">
        <v>390</v>
      </c>
      <c r="D76" s="146" t="s">
        <v>392</v>
      </c>
      <c r="E76" s="52" t="s">
        <v>257</v>
      </c>
      <c r="F76" s="52" t="s">
        <v>328</v>
      </c>
      <c r="G76" s="147">
        <v>800</v>
      </c>
      <c r="H76" s="146">
        <v>3</v>
      </c>
    </row>
    <row r="77" spans="1:8" x14ac:dyDescent="0.2">
      <c r="A77" s="52" t="s">
        <v>393</v>
      </c>
      <c r="B77" s="52" t="s">
        <v>391</v>
      </c>
      <c r="C77" s="52" t="s">
        <v>394</v>
      </c>
      <c r="D77" s="146" t="s">
        <v>395</v>
      </c>
      <c r="E77" s="52" t="s">
        <v>257</v>
      </c>
      <c r="F77" s="52" t="s">
        <v>328</v>
      </c>
      <c r="G77" s="147">
        <v>120</v>
      </c>
      <c r="H77" s="146">
        <v>3</v>
      </c>
    </row>
    <row r="78" spans="1:8" x14ac:dyDescent="0.2">
      <c r="A78" s="52" t="s">
        <v>393</v>
      </c>
      <c r="B78" s="52" t="s">
        <v>391</v>
      </c>
      <c r="C78" s="52" t="s">
        <v>396</v>
      </c>
      <c r="D78" s="132">
        <v>3845359</v>
      </c>
      <c r="E78" s="52" t="s">
        <v>257</v>
      </c>
      <c r="F78" s="52" t="s">
        <v>328</v>
      </c>
      <c r="G78" s="147">
        <v>50</v>
      </c>
      <c r="H78" s="146">
        <v>3</v>
      </c>
    </row>
    <row r="79" spans="1:8" x14ac:dyDescent="0.2">
      <c r="A79" s="177" t="s">
        <v>397</v>
      </c>
      <c r="B79" s="178"/>
      <c r="C79" s="178"/>
      <c r="D79" s="178"/>
      <c r="E79" s="178"/>
      <c r="F79" s="178"/>
      <c r="G79" s="130"/>
      <c r="H79" s="123"/>
    </row>
    <row r="80" spans="1:8" ht="25.5" x14ac:dyDescent="0.2">
      <c r="A80" s="52" t="s">
        <v>398</v>
      </c>
      <c r="B80" s="131" t="s">
        <v>399</v>
      </c>
      <c r="C80" s="52" t="s">
        <v>400</v>
      </c>
      <c r="D80" s="163" t="s">
        <v>533</v>
      </c>
      <c r="E80" s="52" t="s">
        <v>257</v>
      </c>
      <c r="F80" s="52" t="s">
        <v>328</v>
      </c>
      <c r="G80" s="185">
        <v>120</v>
      </c>
      <c r="H80" s="150">
        <v>2</v>
      </c>
    </row>
    <row r="81" spans="1:8" ht="25.5" x14ac:dyDescent="0.2">
      <c r="A81" s="52" t="s">
        <v>398</v>
      </c>
      <c r="B81" s="131" t="s">
        <v>399</v>
      </c>
      <c r="C81" s="52" t="s">
        <v>400</v>
      </c>
      <c r="D81" s="163" t="s">
        <v>534</v>
      </c>
      <c r="E81" s="52" t="s">
        <v>257</v>
      </c>
      <c r="F81" s="52" t="s">
        <v>328</v>
      </c>
      <c r="G81" s="186"/>
      <c r="H81" s="150">
        <v>2</v>
      </c>
    </row>
    <row r="82" spans="1:8" x14ac:dyDescent="0.2">
      <c r="A82" s="52" t="s">
        <v>398</v>
      </c>
      <c r="B82" s="164" t="s">
        <v>535</v>
      </c>
      <c r="C82" s="52" t="s">
        <v>400</v>
      </c>
      <c r="D82" s="163" t="s">
        <v>536</v>
      </c>
      <c r="E82" s="52"/>
      <c r="F82" s="52"/>
      <c r="G82" s="187"/>
      <c r="H82" s="150">
        <v>3</v>
      </c>
    </row>
    <row r="83" spans="1:8" x14ac:dyDescent="0.2">
      <c r="A83" s="188" t="s">
        <v>401</v>
      </c>
      <c r="B83" s="188"/>
      <c r="C83" s="188"/>
      <c r="D83" s="188"/>
      <c r="E83" s="188"/>
      <c r="F83" s="188"/>
      <c r="G83" s="149"/>
      <c r="H83" s="123"/>
    </row>
    <row r="84" spans="1:8" x14ac:dyDescent="0.2">
      <c r="A84" s="52" t="s">
        <v>349</v>
      </c>
      <c r="B84" s="52" t="s">
        <v>402</v>
      </c>
      <c r="C84" s="52" t="s">
        <v>403</v>
      </c>
      <c r="D84" s="146">
        <v>2015007</v>
      </c>
      <c r="E84" s="52" t="s">
        <v>257</v>
      </c>
      <c r="F84" s="52" t="s">
        <v>328</v>
      </c>
      <c r="G84" s="189">
        <v>650</v>
      </c>
      <c r="H84" s="182">
        <v>2</v>
      </c>
    </row>
    <row r="85" spans="1:8" x14ac:dyDescent="0.2">
      <c r="A85" s="52" t="s">
        <v>349</v>
      </c>
      <c r="B85" s="52" t="s">
        <v>404</v>
      </c>
      <c r="C85" s="52" t="s">
        <v>403</v>
      </c>
      <c r="D85" s="146">
        <v>2013134</v>
      </c>
      <c r="E85" s="52" t="s">
        <v>257</v>
      </c>
      <c r="F85" s="52" t="s">
        <v>328</v>
      </c>
      <c r="G85" s="189"/>
      <c r="H85" s="182"/>
    </row>
    <row r="86" spans="1:8" x14ac:dyDescent="0.2">
      <c r="A86" s="52" t="s">
        <v>405</v>
      </c>
      <c r="B86" s="52" t="s">
        <v>406</v>
      </c>
      <c r="C86" s="52" t="s">
        <v>405</v>
      </c>
      <c r="D86" s="146"/>
      <c r="E86" s="52" t="s">
        <v>257</v>
      </c>
      <c r="F86" s="52" t="s">
        <v>328</v>
      </c>
      <c r="G86" s="189"/>
      <c r="H86" s="146">
        <v>3</v>
      </c>
    </row>
    <row r="87" spans="1:8" x14ac:dyDescent="0.2">
      <c r="A87" s="52" t="s">
        <v>407</v>
      </c>
      <c r="B87" s="52" t="s">
        <v>408</v>
      </c>
      <c r="C87" s="52" t="s">
        <v>409</v>
      </c>
      <c r="D87" s="146">
        <v>2015055</v>
      </c>
      <c r="E87" s="52" t="s">
        <v>257</v>
      </c>
      <c r="F87" s="52" t="s">
        <v>328</v>
      </c>
      <c r="G87" s="183">
        <v>350</v>
      </c>
      <c r="H87" s="182">
        <v>2</v>
      </c>
    </row>
    <row r="88" spans="1:8" x14ac:dyDescent="0.2">
      <c r="A88" s="52" t="s">
        <v>407</v>
      </c>
      <c r="B88" s="52" t="s">
        <v>410</v>
      </c>
      <c r="C88" s="129" t="s">
        <v>409</v>
      </c>
      <c r="D88" s="146">
        <v>2015042</v>
      </c>
      <c r="E88" s="52" t="s">
        <v>257</v>
      </c>
      <c r="F88" s="52" t="s">
        <v>328</v>
      </c>
      <c r="G88" s="183"/>
      <c r="H88" s="182"/>
    </row>
    <row r="89" spans="1:8" ht="15" x14ac:dyDescent="0.2">
      <c r="A89" s="52" t="s">
        <v>411</v>
      </c>
      <c r="B89" s="52" t="s">
        <v>412</v>
      </c>
      <c r="C89" s="52" t="s">
        <v>411</v>
      </c>
      <c r="D89" s="135">
        <v>640981</v>
      </c>
      <c r="E89" s="52" t="s">
        <v>257</v>
      </c>
      <c r="F89" s="52" t="s">
        <v>139</v>
      </c>
      <c r="G89" s="183"/>
      <c r="H89" s="146">
        <v>3</v>
      </c>
    </row>
    <row r="90" spans="1:8" ht="15" x14ac:dyDescent="0.2">
      <c r="A90" s="52" t="s">
        <v>413</v>
      </c>
      <c r="B90" s="52" t="s">
        <v>412</v>
      </c>
      <c r="C90" s="52" t="s">
        <v>413</v>
      </c>
      <c r="D90" s="135">
        <v>640897</v>
      </c>
      <c r="E90" s="52" t="s">
        <v>257</v>
      </c>
      <c r="F90" s="52" t="s">
        <v>139</v>
      </c>
      <c r="G90" s="183"/>
      <c r="H90" s="146">
        <v>3</v>
      </c>
    </row>
    <row r="91" spans="1:8" ht="15" x14ac:dyDescent="0.2">
      <c r="A91" s="52" t="s">
        <v>414</v>
      </c>
      <c r="B91" s="52" t="s">
        <v>412</v>
      </c>
      <c r="C91" s="52" t="s">
        <v>414</v>
      </c>
      <c r="D91" s="135">
        <v>635405</v>
      </c>
      <c r="E91" s="52" t="s">
        <v>257</v>
      </c>
      <c r="F91" s="52" t="s">
        <v>139</v>
      </c>
      <c r="G91" s="183"/>
      <c r="H91" s="146">
        <v>3</v>
      </c>
    </row>
    <row r="92" spans="1:8" x14ac:dyDescent="0.2">
      <c r="A92" s="52" t="s">
        <v>415</v>
      </c>
      <c r="B92" s="52" t="s">
        <v>412</v>
      </c>
      <c r="C92" s="52" t="s">
        <v>416</v>
      </c>
      <c r="D92" s="146">
        <v>42012450</v>
      </c>
      <c r="E92" s="52" t="s">
        <v>257</v>
      </c>
      <c r="F92" s="52" t="s">
        <v>328</v>
      </c>
      <c r="G92" s="183"/>
      <c r="H92" s="146">
        <v>3</v>
      </c>
    </row>
    <row r="93" spans="1:8" x14ac:dyDescent="0.2">
      <c r="A93" s="52" t="s">
        <v>417</v>
      </c>
      <c r="B93" s="52" t="s">
        <v>418</v>
      </c>
      <c r="C93" s="52" t="s">
        <v>419</v>
      </c>
      <c r="D93" s="146">
        <v>1012020</v>
      </c>
      <c r="E93" s="52" t="s">
        <v>257</v>
      </c>
      <c r="F93" s="52" t="s">
        <v>328</v>
      </c>
      <c r="G93" s="183">
        <v>1300</v>
      </c>
      <c r="H93" s="182">
        <v>2</v>
      </c>
    </row>
    <row r="94" spans="1:8" x14ac:dyDescent="0.2">
      <c r="A94" s="52" t="s">
        <v>417</v>
      </c>
      <c r="B94" s="52" t="s">
        <v>420</v>
      </c>
      <c r="C94" s="52" t="s">
        <v>419</v>
      </c>
      <c r="D94" s="146">
        <v>2015090</v>
      </c>
      <c r="E94" s="52" t="s">
        <v>257</v>
      </c>
      <c r="F94" s="52" t="s">
        <v>328</v>
      </c>
      <c r="G94" s="183"/>
      <c r="H94" s="182"/>
    </row>
    <row r="95" spans="1:8" x14ac:dyDescent="0.2">
      <c r="A95" s="52" t="s">
        <v>421</v>
      </c>
      <c r="B95" s="52" t="s">
        <v>422</v>
      </c>
      <c r="C95" s="52" t="s">
        <v>423</v>
      </c>
      <c r="D95" s="146">
        <v>2015041</v>
      </c>
      <c r="E95" s="52" t="s">
        <v>257</v>
      </c>
      <c r="F95" s="52" t="s">
        <v>328</v>
      </c>
      <c r="G95" s="183">
        <v>630</v>
      </c>
      <c r="H95" s="182">
        <v>2</v>
      </c>
    </row>
    <row r="96" spans="1:8" x14ac:dyDescent="0.2">
      <c r="A96" s="52" t="s">
        <v>421</v>
      </c>
      <c r="B96" s="52" t="s">
        <v>424</v>
      </c>
      <c r="C96" s="52" t="s">
        <v>423</v>
      </c>
      <c r="D96" s="146">
        <v>2013112</v>
      </c>
      <c r="E96" s="52" t="s">
        <v>257</v>
      </c>
      <c r="F96" s="52" t="s">
        <v>328</v>
      </c>
      <c r="G96" s="183"/>
      <c r="H96" s="182"/>
    </row>
    <row r="97" spans="1:8" x14ac:dyDescent="0.2">
      <c r="A97" s="52" t="s">
        <v>425</v>
      </c>
      <c r="B97" s="52" t="s">
        <v>426</v>
      </c>
      <c r="C97" s="52" t="s">
        <v>425</v>
      </c>
      <c r="D97" s="146"/>
      <c r="E97" s="52" t="s">
        <v>257</v>
      </c>
      <c r="F97" s="52" t="s">
        <v>328</v>
      </c>
      <c r="G97" s="183"/>
      <c r="H97" s="146">
        <v>3</v>
      </c>
    </row>
    <row r="98" spans="1:8" x14ac:dyDescent="0.2">
      <c r="A98" s="52" t="s">
        <v>427</v>
      </c>
      <c r="B98" s="52" t="s">
        <v>426</v>
      </c>
      <c r="C98" s="52" t="s">
        <v>427</v>
      </c>
      <c r="D98" s="146"/>
      <c r="E98" s="52" t="s">
        <v>257</v>
      </c>
      <c r="F98" s="52" t="s">
        <v>328</v>
      </c>
      <c r="G98" s="183"/>
      <c r="H98" s="146">
        <v>3</v>
      </c>
    </row>
    <row r="99" spans="1:8" x14ac:dyDescent="0.2">
      <c r="A99" s="52" t="s">
        <v>428</v>
      </c>
      <c r="B99" s="52" t="s">
        <v>426</v>
      </c>
      <c r="C99" s="52" t="s">
        <v>428</v>
      </c>
      <c r="D99" s="146"/>
      <c r="E99" s="52" t="s">
        <v>257</v>
      </c>
      <c r="F99" s="52" t="s">
        <v>328</v>
      </c>
      <c r="G99" s="183"/>
      <c r="H99" s="146">
        <v>3</v>
      </c>
    </row>
    <row r="100" spans="1:8" x14ac:dyDescent="0.2">
      <c r="A100" s="52" t="s">
        <v>429</v>
      </c>
      <c r="B100" s="52" t="s">
        <v>430</v>
      </c>
      <c r="C100" s="52" t="s">
        <v>431</v>
      </c>
      <c r="D100" s="146">
        <v>3875528</v>
      </c>
      <c r="E100" s="52" t="s">
        <v>257</v>
      </c>
      <c r="F100" s="52" t="s">
        <v>328</v>
      </c>
      <c r="G100" s="183">
        <v>706</v>
      </c>
      <c r="H100" s="182">
        <v>2</v>
      </c>
    </row>
    <row r="101" spans="1:8" x14ac:dyDescent="0.2">
      <c r="A101" s="52" t="s">
        <v>429</v>
      </c>
      <c r="B101" s="52" t="s">
        <v>432</v>
      </c>
      <c r="C101" s="52" t="s">
        <v>431</v>
      </c>
      <c r="D101" s="146">
        <v>9837414</v>
      </c>
      <c r="E101" s="52" t="s">
        <v>257</v>
      </c>
      <c r="F101" s="52" t="s">
        <v>328</v>
      </c>
      <c r="G101" s="183"/>
      <c r="H101" s="182"/>
    </row>
    <row r="102" spans="1:8" x14ac:dyDescent="0.2">
      <c r="A102" s="179" t="s">
        <v>433</v>
      </c>
      <c r="B102" s="180"/>
      <c r="C102" s="180"/>
      <c r="D102" s="180"/>
      <c r="E102" s="180"/>
      <c r="F102" s="180"/>
      <c r="G102" s="149"/>
      <c r="H102" s="123"/>
    </row>
    <row r="103" spans="1:8" x14ac:dyDescent="0.2">
      <c r="A103" s="52" t="s">
        <v>434</v>
      </c>
      <c r="B103" s="52" t="s">
        <v>435</v>
      </c>
      <c r="C103" s="52" t="s">
        <v>436</v>
      </c>
      <c r="D103" s="132">
        <v>14925664</v>
      </c>
      <c r="E103" s="52" t="s">
        <v>257</v>
      </c>
      <c r="F103" s="52" t="s">
        <v>328</v>
      </c>
      <c r="G103" s="183">
        <v>95</v>
      </c>
      <c r="H103" s="146">
        <v>3</v>
      </c>
    </row>
    <row r="104" spans="1:8" ht="38.25" x14ac:dyDescent="0.2">
      <c r="A104" s="131" t="s">
        <v>537</v>
      </c>
      <c r="B104" s="52" t="s">
        <v>435</v>
      </c>
      <c r="C104" s="52" t="s">
        <v>538</v>
      </c>
      <c r="D104" s="132">
        <v>43639165</v>
      </c>
      <c r="E104" s="52" t="s">
        <v>257</v>
      </c>
      <c r="F104" s="52" t="s">
        <v>328</v>
      </c>
      <c r="G104" s="183"/>
      <c r="H104" s="146"/>
    </row>
    <row r="105" spans="1:8" x14ac:dyDescent="0.2">
      <c r="A105" s="52" t="s">
        <v>437</v>
      </c>
      <c r="B105" s="52" t="s">
        <v>438</v>
      </c>
      <c r="C105" s="52" t="s">
        <v>437</v>
      </c>
      <c r="D105" s="146">
        <v>18499631</v>
      </c>
      <c r="E105" s="52" t="s">
        <v>257</v>
      </c>
      <c r="F105" s="52" t="s">
        <v>328</v>
      </c>
      <c r="G105" s="183"/>
      <c r="H105" s="146">
        <v>3</v>
      </c>
    </row>
    <row r="106" spans="1:8" x14ac:dyDescent="0.2">
      <c r="A106" s="52" t="s">
        <v>439</v>
      </c>
      <c r="B106" s="52" t="s">
        <v>438</v>
      </c>
      <c r="C106" s="52" t="s">
        <v>439</v>
      </c>
      <c r="D106" s="146">
        <v>18499757</v>
      </c>
      <c r="E106" s="52" t="s">
        <v>257</v>
      </c>
      <c r="F106" s="52" t="s">
        <v>328</v>
      </c>
      <c r="G106" s="147">
        <v>28.2</v>
      </c>
      <c r="H106" s="146">
        <v>3</v>
      </c>
    </row>
    <row r="107" spans="1:8" x14ac:dyDescent="0.2">
      <c r="A107" s="52" t="s">
        <v>421</v>
      </c>
      <c r="B107" s="52" t="s">
        <v>438</v>
      </c>
      <c r="C107" s="52" t="s">
        <v>421</v>
      </c>
      <c r="D107" s="146">
        <v>13044345</v>
      </c>
      <c r="E107" s="52" t="s">
        <v>257</v>
      </c>
      <c r="F107" s="52" t="s">
        <v>328</v>
      </c>
      <c r="G107" s="147">
        <v>30</v>
      </c>
      <c r="H107" s="146">
        <v>3</v>
      </c>
    </row>
    <row r="108" spans="1:8" x14ac:dyDescent="0.2">
      <c r="A108" s="52" t="s">
        <v>440</v>
      </c>
      <c r="B108" s="52" t="s">
        <v>438</v>
      </c>
      <c r="C108" s="52" t="s">
        <v>440</v>
      </c>
      <c r="D108" s="146">
        <v>18499538</v>
      </c>
      <c r="E108" s="52" t="s">
        <v>257</v>
      </c>
      <c r="F108" s="52" t="s">
        <v>328</v>
      </c>
      <c r="G108" s="183">
        <v>2</v>
      </c>
      <c r="H108" s="182">
        <v>2</v>
      </c>
    </row>
    <row r="109" spans="1:8" x14ac:dyDescent="0.2">
      <c r="A109" s="52" t="s">
        <v>440</v>
      </c>
      <c r="B109" s="52" t="s">
        <v>438</v>
      </c>
      <c r="C109" s="52" t="s">
        <v>440</v>
      </c>
      <c r="D109" s="146">
        <v>18499703</v>
      </c>
      <c r="E109" s="52" t="s">
        <v>257</v>
      </c>
      <c r="F109" s="52" t="s">
        <v>328</v>
      </c>
      <c r="G109" s="183"/>
      <c r="H109" s="182"/>
    </row>
    <row r="110" spans="1:8" x14ac:dyDescent="0.2">
      <c r="A110" s="52" t="s">
        <v>539</v>
      </c>
      <c r="B110" s="52" t="s">
        <v>438</v>
      </c>
      <c r="C110" s="52" t="s">
        <v>539</v>
      </c>
      <c r="D110" s="165">
        <v>43665996</v>
      </c>
      <c r="E110" s="52" t="s">
        <v>257</v>
      </c>
      <c r="F110" s="52" t="s">
        <v>328</v>
      </c>
      <c r="G110" s="147">
        <v>120</v>
      </c>
      <c r="H110" s="146">
        <v>3</v>
      </c>
    </row>
    <row r="111" spans="1:8" x14ac:dyDescent="0.2">
      <c r="A111" s="52" t="s">
        <v>441</v>
      </c>
      <c r="B111" s="52" t="s">
        <v>438</v>
      </c>
      <c r="C111" s="52" t="s">
        <v>441</v>
      </c>
      <c r="D111" s="146">
        <v>7938439</v>
      </c>
      <c r="E111" s="52" t="s">
        <v>257</v>
      </c>
      <c r="F111" s="52" t="s">
        <v>328</v>
      </c>
      <c r="G111" s="147">
        <v>5</v>
      </c>
      <c r="H111" s="146">
        <v>3</v>
      </c>
    </row>
    <row r="112" spans="1:8" x14ac:dyDescent="0.2">
      <c r="A112" s="52" t="s">
        <v>442</v>
      </c>
      <c r="B112" s="52" t="s">
        <v>438</v>
      </c>
      <c r="C112" s="52" t="s">
        <v>442</v>
      </c>
      <c r="D112" s="146">
        <v>16425</v>
      </c>
      <c r="E112" s="52" t="s">
        <v>257</v>
      </c>
      <c r="F112" s="52" t="s">
        <v>328</v>
      </c>
      <c r="G112" s="147">
        <v>15</v>
      </c>
      <c r="H112" s="146">
        <v>3</v>
      </c>
    </row>
    <row r="113" spans="1:8" x14ac:dyDescent="0.2">
      <c r="A113" s="52" t="s">
        <v>437</v>
      </c>
      <c r="B113" s="52" t="s">
        <v>435</v>
      </c>
      <c r="C113" s="52" t="s">
        <v>437</v>
      </c>
      <c r="D113" s="146">
        <v>18499742</v>
      </c>
      <c r="E113" s="52" t="s">
        <v>257</v>
      </c>
      <c r="F113" s="52" t="s">
        <v>328</v>
      </c>
      <c r="G113" s="147">
        <v>45</v>
      </c>
      <c r="H113" s="146">
        <v>3</v>
      </c>
    </row>
    <row r="114" spans="1:8" x14ac:dyDescent="0.2">
      <c r="A114" s="179" t="s">
        <v>443</v>
      </c>
      <c r="B114" s="180"/>
      <c r="C114" s="180"/>
      <c r="D114" s="180"/>
      <c r="E114" s="180"/>
      <c r="F114" s="180"/>
      <c r="G114" s="149"/>
      <c r="H114" s="123"/>
    </row>
    <row r="115" spans="1:8" ht="25.5" x14ac:dyDescent="0.2">
      <c r="A115" s="131" t="s">
        <v>444</v>
      </c>
      <c r="B115" s="52"/>
      <c r="C115" s="52" t="s">
        <v>445</v>
      </c>
      <c r="D115" s="146">
        <v>10650016</v>
      </c>
      <c r="E115" s="52" t="s">
        <v>257</v>
      </c>
      <c r="F115" s="52" t="s">
        <v>328</v>
      </c>
      <c r="G115" s="148">
        <v>25</v>
      </c>
      <c r="H115" s="146">
        <v>3</v>
      </c>
    </row>
    <row r="116" spans="1:8" x14ac:dyDescent="0.2">
      <c r="A116" s="52" t="s">
        <v>446</v>
      </c>
      <c r="B116" s="52"/>
      <c r="C116" s="52" t="s">
        <v>447</v>
      </c>
      <c r="D116" s="146">
        <v>11195563</v>
      </c>
      <c r="E116" s="52" t="s">
        <v>257</v>
      </c>
      <c r="F116" s="52" t="s">
        <v>328</v>
      </c>
      <c r="G116" s="184">
        <v>150</v>
      </c>
      <c r="H116" s="146">
        <v>3</v>
      </c>
    </row>
    <row r="117" spans="1:8" x14ac:dyDescent="0.2">
      <c r="A117" s="52" t="s">
        <v>446</v>
      </c>
      <c r="B117" s="52"/>
      <c r="C117" s="52" t="s">
        <v>448</v>
      </c>
      <c r="D117" s="146">
        <v>21190204</v>
      </c>
      <c r="E117" s="52" t="s">
        <v>257</v>
      </c>
      <c r="F117" s="52" t="s">
        <v>328</v>
      </c>
      <c r="G117" s="184"/>
      <c r="H117" s="146">
        <v>3</v>
      </c>
    </row>
    <row r="118" spans="1:8" x14ac:dyDescent="0.2">
      <c r="A118" s="52" t="s">
        <v>449</v>
      </c>
      <c r="B118" s="52"/>
      <c r="C118" s="52" t="s">
        <v>450</v>
      </c>
      <c r="D118" s="146">
        <v>20319932</v>
      </c>
      <c r="E118" s="52" t="s">
        <v>257</v>
      </c>
      <c r="F118" s="52" t="s">
        <v>328</v>
      </c>
      <c r="G118" s="184">
        <v>147</v>
      </c>
      <c r="H118" s="146">
        <v>3</v>
      </c>
    </row>
    <row r="119" spans="1:8" x14ac:dyDescent="0.2">
      <c r="A119" s="52" t="s">
        <v>451</v>
      </c>
      <c r="B119" s="52"/>
      <c r="C119" s="52" t="s">
        <v>452</v>
      </c>
      <c r="D119" s="146">
        <v>19446496</v>
      </c>
      <c r="E119" s="52" t="s">
        <v>257</v>
      </c>
      <c r="F119" s="52" t="s">
        <v>328</v>
      </c>
      <c r="G119" s="184"/>
      <c r="H119" s="146">
        <v>3</v>
      </c>
    </row>
    <row r="120" spans="1:8" x14ac:dyDescent="0.2">
      <c r="A120" s="52" t="s">
        <v>453</v>
      </c>
      <c r="B120" s="52"/>
      <c r="C120" s="52" t="s">
        <v>453</v>
      </c>
      <c r="D120" s="146">
        <v>44524153</v>
      </c>
      <c r="E120" s="52" t="s">
        <v>257</v>
      </c>
      <c r="F120" s="52" t="s">
        <v>328</v>
      </c>
      <c r="G120" s="148">
        <v>75</v>
      </c>
      <c r="H120" s="146">
        <v>3</v>
      </c>
    </row>
    <row r="121" spans="1:8" x14ac:dyDescent="0.2">
      <c r="A121" s="179" t="s">
        <v>454</v>
      </c>
      <c r="B121" s="180"/>
      <c r="C121" s="180"/>
      <c r="D121" s="180"/>
      <c r="E121" s="180"/>
      <c r="F121" s="180"/>
      <c r="G121" s="149"/>
      <c r="H121" s="123"/>
    </row>
    <row r="122" spans="1:8" x14ac:dyDescent="0.2">
      <c r="A122" s="52" t="s">
        <v>455</v>
      </c>
      <c r="B122" s="52" t="s">
        <v>456</v>
      </c>
      <c r="C122" s="52" t="s">
        <v>455</v>
      </c>
      <c r="D122" s="136">
        <v>18499906</v>
      </c>
      <c r="E122" s="52" t="s">
        <v>257</v>
      </c>
      <c r="F122" s="52" t="s">
        <v>328</v>
      </c>
      <c r="G122" s="147">
        <v>68</v>
      </c>
      <c r="H122" s="150">
        <v>3</v>
      </c>
    </row>
    <row r="123" spans="1:8" x14ac:dyDescent="0.2">
      <c r="A123" s="179" t="s">
        <v>457</v>
      </c>
      <c r="B123" s="180"/>
      <c r="C123" s="180"/>
      <c r="D123" s="180"/>
      <c r="E123" s="180"/>
      <c r="F123" s="180"/>
      <c r="G123" s="149"/>
      <c r="H123" s="123"/>
    </row>
    <row r="124" spans="1:8" x14ac:dyDescent="0.2">
      <c r="A124" s="124" t="s">
        <v>525</v>
      </c>
      <c r="B124" s="52" t="s">
        <v>458</v>
      </c>
      <c r="C124" s="52" t="s">
        <v>265</v>
      </c>
      <c r="D124" s="146"/>
      <c r="E124" s="52" t="s">
        <v>257</v>
      </c>
      <c r="F124" s="52" t="s">
        <v>328</v>
      </c>
      <c r="G124" s="183">
        <v>4000</v>
      </c>
      <c r="H124" s="182">
        <v>2</v>
      </c>
    </row>
    <row r="125" spans="1:8" x14ac:dyDescent="0.2">
      <c r="A125" s="124" t="s">
        <v>525</v>
      </c>
      <c r="B125" s="52" t="s">
        <v>459</v>
      </c>
      <c r="C125" s="52" t="s">
        <v>265</v>
      </c>
      <c r="D125" s="146"/>
      <c r="E125" s="52" t="s">
        <v>257</v>
      </c>
      <c r="F125" s="52" t="s">
        <v>328</v>
      </c>
      <c r="G125" s="183"/>
      <c r="H125" s="182"/>
    </row>
    <row r="126" spans="1:8" x14ac:dyDescent="0.2">
      <c r="A126" s="124" t="s">
        <v>525</v>
      </c>
      <c r="B126" s="52" t="s">
        <v>460</v>
      </c>
      <c r="C126" s="52" t="s">
        <v>461</v>
      </c>
      <c r="D126" s="146"/>
      <c r="E126" s="52" t="s">
        <v>257</v>
      </c>
      <c r="F126" s="52" t="s">
        <v>328</v>
      </c>
      <c r="G126" s="183"/>
      <c r="H126" s="182">
        <v>2</v>
      </c>
    </row>
    <row r="127" spans="1:8" x14ac:dyDescent="0.2">
      <c r="A127" s="124" t="s">
        <v>525</v>
      </c>
      <c r="B127" s="52" t="s">
        <v>462</v>
      </c>
      <c r="C127" s="52" t="s">
        <v>461</v>
      </c>
      <c r="D127" s="146"/>
      <c r="E127" s="52" t="s">
        <v>257</v>
      </c>
      <c r="F127" s="52" t="s">
        <v>328</v>
      </c>
      <c r="G127" s="183"/>
      <c r="H127" s="182"/>
    </row>
    <row r="128" spans="1:8" x14ac:dyDescent="0.2">
      <c r="A128" s="124" t="s">
        <v>540</v>
      </c>
      <c r="B128" s="52" t="s">
        <v>541</v>
      </c>
      <c r="C128" s="124" t="s">
        <v>540</v>
      </c>
      <c r="D128" s="146"/>
      <c r="E128" s="52" t="s">
        <v>257</v>
      </c>
      <c r="F128" s="52" t="s">
        <v>328</v>
      </c>
      <c r="G128" s="147">
        <v>700</v>
      </c>
      <c r="H128" s="146">
        <v>3</v>
      </c>
    </row>
    <row r="129" spans="1:8" x14ac:dyDescent="0.2">
      <c r="A129" s="52" t="s">
        <v>463</v>
      </c>
      <c r="B129" s="52" t="s">
        <v>464</v>
      </c>
      <c r="C129" s="52"/>
      <c r="D129" s="146"/>
      <c r="E129" s="52" t="s">
        <v>257</v>
      </c>
      <c r="F129" s="52" t="s">
        <v>136</v>
      </c>
      <c r="G129" s="147">
        <v>10030</v>
      </c>
      <c r="H129" s="146">
        <v>3</v>
      </c>
    </row>
    <row r="130" spans="1:8" x14ac:dyDescent="0.2">
      <c r="A130" s="52"/>
      <c r="B130" s="52" t="s">
        <v>465</v>
      </c>
      <c r="C130" s="52" t="s">
        <v>466</v>
      </c>
      <c r="D130" s="146"/>
      <c r="E130" s="52" t="s">
        <v>257</v>
      </c>
      <c r="F130" s="52" t="s">
        <v>136</v>
      </c>
      <c r="G130" s="147">
        <v>7000</v>
      </c>
      <c r="H130" s="146">
        <v>1</v>
      </c>
    </row>
    <row r="131" spans="1:8" x14ac:dyDescent="0.2">
      <c r="A131" s="52" t="s">
        <v>467</v>
      </c>
      <c r="B131" s="52" t="s">
        <v>468</v>
      </c>
      <c r="C131" s="52" t="s">
        <v>469</v>
      </c>
      <c r="D131" s="146"/>
      <c r="E131" s="52" t="s">
        <v>257</v>
      </c>
      <c r="F131" s="52" t="s">
        <v>328</v>
      </c>
      <c r="G131" s="191" t="s">
        <v>470</v>
      </c>
      <c r="H131" s="146">
        <v>3</v>
      </c>
    </row>
    <row r="132" spans="1:8" x14ac:dyDescent="0.2">
      <c r="A132" s="52" t="s">
        <v>471</v>
      </c>
      <c r="B132" s="52" t="s">
        <v>468</v>
      </c>
      <c r="C132" s="52" t="s">
        <v>472</v>
      </c>
      <c r="D132" s="146"/>
      <c r="E132" s="52" t="s">
        <v>257</v>
      </c>
      <c r="F132" s="52" t="s">
        <v>328</v>
      </c>
      <c r="G132" s="191"/>
      <c r="H132" s="146">
        <v>2</v>
      </c>
    </row>
    <row r="133" spans="1:8" x14ac:dyDescent="0.2">
      <c r="A133" s="52"/>
      <c r="B133" s="52" t="s">
        <v>468</v>
      </c>
      <c r="C133" s="52" t="s">
        <v>473</v>
      </c>
      <c r="D133" s="146"/>
      <c r="E133" s="52" t="s">
        <v>257</v>
      </c>
      <c r="F133" s="52" t="s">
        <v>328</v>
      </c>
      <c r="G133" s="191"/>
      <c r="H133" s="146">
        <v>3</v>
      </c>
    </row>
    <row r="134" spans="1:8" x14ac:dyDescent="0.2">
      <c r="A134" s="52"/>
      <c r="B134" s="52" t="s">
        <v>468</v>
      </c>
      <c r="C134" s="52" t="s">
        <v>474</v>
      </c>
      <c r="D134" s="146"/>
      <c r="E134" s="52" t="s">
        <v>257</v>
      </c>
      <c r="F134" s="52" t="s">
        <v>139</v>
      </c>
      <c r="G134" s="191"/>
      <c r="H134" s="146">
        <v>3</v>
      </c>
    </row>
    <row r="135" spans="1:8" x14ac:dyDescent="0.2">
      <c r="A135" s="52" t="s">
        <v>475</v>
      </c>
      <c r="B135" s="52" t="s">
        <v>468</v>
      </c>
      <c r="C135" s="52" t="s">
        <v>476</v>
      </c>
      <c r="D135" s="146"/>
      <c r="E135" s="52" t="s">
        <v>257</v>
      </c>
      <c r="F135" s="52" t="s">
        <v>328</v>
      </c>
      <c r="G135" s="191"/>
      <c r="H135" s="146">
        <v>3</v>
      </c>
    </row>
    <row r="136" spans="1:8" x14ac:dyDescent="0.2">
      <c r="A136" s="131" t="s">
        <v>477</v>
      </c>
      <c r="B136" s="52" t="s">
        <v>478</v>
      </c>
      <c r="C136" s="52" t="s">
        <v>479</v>
      </c>
      <c r="D136" s="146">
        <v>31391567</v>
      </c>
      <c r="E136" s="52" t="s">
        <v>257</v>
      </c>
      <c r="F136" s="52" t="s">
        <v>139</v>
      </c>
      <c r="G136" s="147">
        <v>15</v>
      </c>
      <c r="H136" s="146">
        <v>3</v>
      </c>
    </row>
    <row r="137" spans="1:8" x14ac:dyDescent="0.2">
      <c r="A137" s="52" t="s">
        <v>480</v>
      </c>
      <c r="B137" s="52" t="s">
        <v>478</v>
      </c>
      <c r="C137" s="52" t="s">
        <v>481</v>
      </c>
      <c r="D137" s="146">
        <v>38650837</v>
      </c>
      <c r="E137" s="52" t="s">
        <v>257</v>
      </c>
      <c r="F137" s="52" t="s">
        <v>139</v>
      </c>
      <c r="G137" s="147">
        <v>5</v>
      </c>
      <c r="H137" s="146">
        <v>3</v>
      </c>
    </row>
    <row r="138" spans="1:8" x14ac:dyDescent="0.2">
      <c r="A138" s="166" t="s">
        <v>542</v>
      </c>
      <c r="B138" s="52" t="s">
        <v>478</v>
      </c>
      <c r="C138" s="167" t="s">
        <v>543</v>
      </c>
      <c r="D138" s="168">
        <v>1122200048</v>
      </c>
      <c r="E138" s="52" t="s">
        <v>257</v>
      </c>
      <c r="F138" s="52" t="s">
        <v>139</v>
      </c>
      <c r="G138" s="147">
        <v>5</v>
      </c>
      <c r="H138" s="146">
        <v>3</v>
      </c>
    </row>
    <row r="139" spans="1:8" x14ac:dyDescent="0.2">
      <c r="A139" s="177" t="s">
        <v>482</v>
      </c>
      <c r="B139" s="178"/>
      <c r="C139" s="178"/>
      <c r="D139" s="178"/>
      <c r="E139" s="178"/>
      <c r="F139" s="178"/>
      <c r="G139" s="130"/>
      <c r="H139" s="123"/>
    </row>
    <row r="140" spans="1:8" x14ac:dyDescent="0.2">
      <c r="A140" s="52" t="s">
        <v>483</v>
      </c>
      <c r="B140" s="52" t="s">
        <v>484</v>
      </c>
      <c r="C140" s="52"/>
      <c r="D140" s="132">
        <v>21754104</v>
      </c>
      <c r="E140" s="52" t="s">
        <v>257</v>
      </c>
      <c r="F140" s="52" t="s">
        <v>328</v>
      </c>
      <c r="G140" s="183">
        <v>580</v>
      </c>
      <c r="H140" s="182">
        <v>2</v>
      </c>
    </row>
    <row r="141" spans="1:8" x14ac:dyDescent="0.2">
      <c r="A141" s="52" t="s">
        <v>483</v>
      </c>
      <c r="B141" s="52" t="s">
        <v>485</v>
      </c>
      <c r="C141" s="52"/>
      <c r="D141" s="132">
        <v>21754082</v>
      </c>
      <c r="E141" s="52" t="s">
        <v>257</v>
      </c>
      <c r="F141" s="52" t="s">
        <v>328</v>
      </c>
      <c r="G141" s="183"/>
      <c r="H141" s="182"/>
    </row>
    <row r="142" spans="1:8" x14ac:dyDescent="0.2">
      <c r="A142" s="52" t="s">
        <v>483</v>
      </c>
      <c r="B142" s="52" t="s">
        <v>486</v>
      </c>
      <c r="C142" s="52"/>
      <c r="D142" s="132">
        <v>1115451</v>
      </c>
      <c r="E142" s="52" t="s">
        <v>257</v>
      </c>
      <c r="F142" s="52" t="s">
        <v>328</v>
      </c>
      <c r="G142" s="183">
        <v>1066</v>
      </c>
      <c r="H142" s="182"/>
    </row>
    <row r="143" spans="1:8" x14ac:dyDescent="0.2">
      <c r="A143" s="52" t="s">
        <v>487</v>
      </c>
      <c r="B143" s="52"/>
      <c r="C143" s="52"/>
      <c r="D143" s="146" t="s">
        <v>488</v>
      </c>
      <c r="E143" s="52" t="s">
        <v>257</v>
      </c>
      <c r="F143" s="52" t="s">
        <v>328</v>
      </c>
      <c r="G143" s="183"/>
      <c r="H143" s="146">
        <v>2</v>
      </c>
    </row>
    <row r="144" spans="1:8" x14ac:dyDescent="0.2">
      <c r="A144" s="179" t="s">
        <v>489</v>
      </c>
      <c r="B144" s="180"/>
      <c r="C144" s="180"/>
      <c r="D144" s="180"/>
      <c r="E144" s="180"/>
      <c r="F144" s="180"/>
      <c r="G144" s="149"/>
      <c r="H144" s="123"/>
    </row>
    <row r="145" spans="1:8" ht="38.25" x14ac:dyDescent="0.2">
      <c r="A145" s="137" t="s">
        <v>376</v>
      </c>
      <c r="B145" s="138" t="s">
        <v>490</v>
      </c>
      <c r="C145" s="139" t="s">
        <v>491</v>
      </c>
      <c r="D145" s="140">
        <v>1102599</v>
      </c>
      <c r="E145" s="52" t="s">
        <v>257</v>
      </c>
      <c r="F145" s="52" t="s">
        <v>136</v>
      </c>
      <c r="G145" s="141">
        <v>250</v>
      </c>
      <c r="H145" s="146">
        <v>2</v>
      </c>
    </row>
    <row r="146" spans="1:8" ht="38.25" x14ac:dyDescent="0.2">
      <c r="A146" s="139" t="s">
        <v>492</v>
      </c>
      <c r="B146" s="138" t="s">
        <v>493</v>
      </c>
      <c r="C146" s="137" t="s">
        <v>494</v>
      </c>
      <c r="D146" s="140">
        <v>3360086</v>
      </c>
      <c r="E146" s="52" t="s">
        <v>257</v>
      </c>
      <c r="F146" s="52" t="s">
        <v>136</v>
      </c>
      <c r="G146" s="141">
        <v>120</v>
      </c>
      <c r="H146" s="146">
        <v>3</v>
      </c>
    </row>
    <row r="147" spans="1:8" ht="38.25" x14ac:dyDescent="0.2">
      <c r="A147" s="139" t="s">
        <v>495</v>
      </c>
      <c r="B147" s="138" t="s">
        <v>496</v>
      </c>
      <c r="C147" s="137" t="s">
        <v>497</v>
      </c>
      <c r="D147" s="142">
        <v>1102523</v>
      </c>
      <c r="E147" s="52" t="s">
        <v>257</v>
      </c>
      <c r="F147" s="52" t="s">
        <v>136</v>
      </c>
      <c r="G147" s="181">
        <v>800</v>
      </c>
      <c r="H147" s="182">
        <v>2</v>
      </c>
    </row>
    <row r="148" spans="1:8" ht="38.25" x14ac:dyDescent="0.2">
      <c r="A148" s="139" t="s">
        <v>495</v>
      </c>
      <c r="B148" s="138" t="s">
        <v>498</v>
      </c>
      <c r="C148" s="137" t="s">
        <v>497</v>
      </c>
      <c r="D148" s="142">
        <v>1102521</v>
      </c>
      <c r="E148" s="52" t="s">
        <v>257</v>
      </c>
      <c r="F148" s="52" t="s">
        <v>136</v>
      </c>
      <c r="G148" s="181"/>
      <c r="H148" s="182"/>
    </row>
    <row r="149" spans="1:8" ht="38.25" x14ac:dyDescent="0.2">
      <c r="A149" s="137" t="s">
        <v>376</v>
      </c>
      <c r="B149" s="138" t="s">
        <v>500</v>
      </c>
      <c r="C149" s="137" t="s">
        <v>499</v>
      </c>
      <c r="D149" s="143">
        <v>1102543</v>
      </c>
      <c r="E149" s="52" t="s">
        <v>257</v>
      </c>
      <c r="F149" s="52" t="s">
        <v>136</v>
      </c>
      <c r="G149" s="181">
        <v>15830</v>
      </c>
      <c r="H149" s="182">
        <v>2</v>
      </c>
    </row>
    <row r="150" spans="1:8" ht="38.25" x14ac:dyDescent="0.2">
      <c r="A150" s="137" t="s">
        <v>376</v>
      </c>
      <c r="B150" s="138" t="s">
        <v>501</v>
      </c>
      <c r="C150" s="137" t="s">
        <v>499</v>
      </c>
      <c r="D150" s="136">
        <v>1102494</v>
      </c>
      <c r="E150" s="52" t="s">
        <v>257</v>
      </c>
      <c r="F150" s="52" t="s">
        <v>136</v>
      </c>
      <c r="G150" s="181"/>
      <c r="H150" s="182"/>
    </row>
    <row r="151" spans="1:8" ht="38.25" x14ac:dyDescent="0.2">
      <c r="A151" s="137" t="s">
        <v>376</v>
      </c>
      <c r="B151" s="138" t="s">
        <v>502</v>
      </c>
      <c r="C151" s="137" t="s">
        <v>499</v>
      </c>
      <c r="D151" s="136">
        <v>1102507</v>
      </c>
      <c r="E151" s="52" t="s">
        <v>257</v>
      </c>
      <c r="F151" s="52" t="s">
        <v>136</v>
      </c>
      <c r="G151" s="181"/>
      <c r="H151" s="182"/>
    </row>
    <row r="152" spans="1:8" ht="38.25" x14ac:dyDescent="0.2">
      <c r="A152" s="137" t="s">
        <v>376</v>
      </c>
      <c r="B152" s="138" t="s">
        <v>503</v>
      </c>
      <c r="C152" s="137" t="s">
        <v>499</v>
      </c>
      <c r="D152" s="136">
        <v>1102587</v>
      </c>
      <c r="E152" s="52" t="s">
        <v>257</v>
      </c>
      <c r="F152" s="52" t="s">
        <v>136</v>
      </c>
      <c r="G152" s="181"/>
      <c r="H152" s="182"/>
    </row>
    <row r="153" spans="1:8" ht="38.25" x14ac:dyDescent="0.2">
      <c r="A153" s="137" t="s">
        <v>376</v>
      </c>
      <c r="B153" s="138" t="s">
        <v>504</v>
      </c>
      <c r="C153" s="137" t="s">
        <v>499</v>
      </c>
      <c r="D153" s="136">
        <v>1102525</v>
      </c>
      <c r="E153" s="52" t="s">
        <v>257</v>
      </c>
      <c r="F153" s="52" t="s">
        <v>136</v>
      </c>
      <c r="G153" s="181"/>
      <c r="H153" s="182"/>
    </row>
    <row r="154" spans="1:8" ht="38.25" x14ac:dyDescent="0.2">
      <c r="A154" s="137" t="s">
        <v>376</v>
      </c>
      <c r="B154" s="138" t="s">
        <v>505</v>
      </c>
      <c r="C154" s="137" t="s">
        <v>499</v>
      </c>
      <c r="D154" s="136">
        <v>1102580</v>
      </c>
      <c r="E154" s="52" t="s">
        <v>257</v>
      </c>
      <c r="F154" s="52" t="s">
        <v>136</v>
      </c>
      <c r="G154" s="181"/>
      <c r="H154" s="182"/>
    </row>
    <row r="155" spans="1:8" x14ac:dyDescent="0.2">
      <c r="A155" s="177" t="s">
        <v>544</v>
      </c>
      <c r="B155" s="178"/>
      <c r="C155" s="178"/>
      <c r="D155" s="178"/>
      <c r="E155" s="178"/>
      <c r="F155" s="178"/>
      <c r="G155" s="130"/>
      <c r="H155" s="123"/>
    </row>
    <row r="156" spans="1:8" x14ac:dyDescent="0.2">
      <c r="A156" s="52" t="s">
        <v>545</v>
      </c>
      <c r="B156" s="52"/>
      <c r="C156" s="52" t="s">
        <v>546</v>
      </c>
      <c r="D156" s="163" t="s">
        <v>547</v>
      </c>
      <c r="E156" s="52" t="s">
        <v>257</v>
      </c>
      <c r="F156" s="52" t="s">
        <v>328</v>
      </c>
      <c r="G156" s="124">
        <v>100</v>
      </c>
      <c r="H156" s="169">
        <v>3</v>
      </c>
    </row>
    <row r="157" spans="1:8" x14ac:dyDescent="0.2">
      <c r="A157" s="52" t="s">
        <v>545</v>
      </c>
      <c r="B157" s="52"/>
      <c r="C157" s="52" t="s">
        <v>548</v>
      </c>
      <c r="D157" s="132" t="s">
        <v>549</v>
      </c>
      <c r="E157" s="52" t="s">
        <v>257</v>
      </c>
      <c r="F157" s="52" t="s">
        <v>328</v>
      </c>
      <c r="G157" s="124">
        <v>100</v>
      </c>
      <c r="H157" s="169">
        <v>3</v>
      </c>
    </row>
    <row r="158" spans="1:8" x14ac:dyDescent="0.2">
      <c r="A158" s="52" t="s">
        <v>550</v>
      </c>
      <c r="B158" s="52"/>
      <c r="C158" s="52" t="s">
        <v>530</v>
      </c>
      <c r="D158" s="132"/>
      <c r="E158" s="52" t="s">
        <v>257</v>
      </c>
      <c r="F158" s="52" t="s">
        <v>139</v>
      </c>
      <c r="G158" s="170">
        <v>234</v>
      </c>
      <c r="H158" s="169"/>
    </row>
    <row r="159" spans="1:8" x14ac:dyDescent="0.2">
      <c r="A159" s="177" t="s">
        <v>551</v>
      </c>
      <c r="B159" s="178"/>
      <c r="C159" s="178"/>
      <c r="D159" s="178"/>
      <c r="E159" s="178"/>
      <c r="F159" s="178"/>
      <c r="G159" s="130"/>
      <c r="H159" s="123"/>
    </row>
    <row r="160" spans="1:8" x14ac:dyDescent="0.2">
      <c r="A160" s="52" t="s">
        <v>552</v>
      </c>
      <c r="B160" s="52"/>
      <c r="C160" s="52" t="s">
        <v>553</v>
      </c>
      <c r="D160" s="163" t="s">
        <v>554</v>
      </c>
      <c r="E160" s="52" t="s">
        <v>257</v>
      </c>
      <c r="F160" s="52" t="s">
        <v>328</v>
      </c>
      <c r="G160" s="124">
        <v>100</v>
      </c>
      <c r="H160" s="169">
        <v>2</v>
      </c>
    </row>
    <row r="161" spans="1:8" x14ac:dyDescent="0.2">
      <c r="A161" s="52" t="s">
        <v>550</v>
      </c>
      <c r="B161" s="52"/>
      <c r="C161" s="52" t="s">
        <v>530</v>
      </c>
      <c r="D161" s="132"/>
      <c r="E161" s="52" t="s">
        <v>257</v>
      </c>
      <c r="F161" s="52" t="s">
        <v>139</v>
      </c>
      <c r="G161" s="124">
        <v>200</v>
      </c>
      <c r="H161" s="169">
        <v>3</v>
      </c>
    </row>
    <row r="163" spans="1:8" x14ac:dyDescent="0.2">
      <c r="A163" t="s">
        <v>9</v>
      </c>
    </row>
    <row r="165" spans="1:8" x14ac:dyDescent="0.2">
      <c r="A165" t="s">
        <v>506</v>
      </c>
    </row>
    <row r="167" spans="1:8" x14ac:dyDescent="0.2">
      <c r="A167" t="s">
        <v>11</v>
      </c>
    </row>
  </sheetData>
  <mergeCells count="72">
    <mergeCell ref="A9:F9"/>
    <mergeCell ref="G10:G13"/>
    <mergeCell ref="H10:H11"/>
    <mergeCell ref="H12:H13"/>
    <mergeCell ref="H14:H15"/>
    <mergeCell ref="F1:H1"/>
    <mergeCell ref="A2:H2"/>
    <mergeCell ref="A3:H3"/>
    <mergeCell ref="A5:F5"/>
    <mergeCell ref="G6:G8"/>
    <mergeCell ref="H6:H8"/>
    <mergeCell ref="G22:G32"/>
    <mergeCell ref="A33:F33"/>
    <mergeCell ref="G34:G35"/>
    <mergeCell ref="H34:H35"/>
    <mergeCell ref="G19:G20"/>
    <mergeCell ref="H19:H20"/>
    <mergeCell ref="G87:G92"/>
    <mergeCell ref="H87:H88"/>
    <mergeCell ref="G93:G94"/>
    <mergeCell ref="H93:H94"/>
    <mergeCell ref="G57:G58"/>
    <mergeCell ref="H57:H58"/>
    <mergeCell ref="G71:G72"/>
    <mergeCell ref="H71:H72"/>
    <mergeCell ref="G73:G74"/>
    <mergeCell ref="H73:H74"/>
    <mergeCell ref="G131:G135"/>
    <mergeCell ref="G140:G141"/>
    <mergeCell ref="H140:H142"/>
    <mergeCell ref="G142:G143"/>
    <mergeCell ref="A123:F123"/>
    <mergeCell ref="G124:G127"/>
    <mergeCell ref="H124:H125"/>
    <mergeCell ref="H126:H127"/>
    <mergeCell ref="A139:F139"/>
    <mergeCell ref="G36:G38"/>
    <mergeCell ref="H36:H38"/>
    <mergeCell ref="G39:G40"/>
    <mergeCell ref="H39:H40"/>
    <mergeCell ref="G47:G49"/>
    <mergeCell ref="H47:H49"/>
    <mergeCell ref="A52:F52"/>
    <mergeCell ref="G53:G56"/>
    <mergeCell ref="G60:G61"/>
    <mergeCell ref="H60:H61"/>
    <mergeCell ref="G65:G68"/>
    <mergeCell ref="H65:H68"/>
    <mergeCell ref="A79:F79"/>
    <mergeCell ref="G80:G82"/>
    <mergeCell ref="A83:F83"/>
    <mergeCell ref="G84:G86"/>
    <mergeCell ref="H84:H85"/>
    <mergeCell ref="G95:G99"/>
    <mergeCell ref="G100:G101"/>
    <mergeCell ref="H100:H101"/>
    <mergeCell ref="A102:F102"/>
    <mergeCell ref="G103:G105"/>
    <mergeCell ref="H95:H96"/>
    <mergeCell ref="G108:G109"/>
    <mergeCell ref="H108:H109"/>
    <mergeCell ref="G116:G117"/>
    <mergeCell ref="G118:G119"/>
    <mergeCell ref="A121:F121"/>
    <mergeCell ref="A114:F114"/>
    <mergeCell ref="A155:F155"/>
    <mergeCell ref="A159:F159"/>
    <mergeCell ref="A144:F144"/>
    <mergeCell ref="G147:G148"/>
    <mergeCell ref="H147:H148"/>
    <mergeCell ref="G149:G154"/>
    <mergeCell ref="H149:H1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144"/>
  <sheetViews>
    <sheetView workbookViewId="0">
      <selection sqref="A1:XFD1048576"/>
    </sheetView>
  </sheetViews>
  <sheetFormatPr defaultRowHeight="15" x14ac:dyDescent="0.25"/>
  <cols>
    <col min="1" max="1" width="9.140625" style="20"/>
    <col min="2" max="2" width="30.28515625" style="20" customWidth="1"/>
    <col min="3" max="3" width="22.28515625" style="20" customWidth="1"/>
    <col min="4" max="5" width="10.5703125" style="20" customWidth="1"/>
    <col min="6" max="6" width="14.140625" style="20" customWidth="1"/>
    <col min="7" max="11" width="10.5703125" style="20" customWidth="1"/>
    <col min="12" max="12" width="14" style="20" customWidth="1"/>
    <col min="13" max="19" width="10.5703125" style="20" customWidth="1"/>
    <col min="20" max="20" width="13.7109375" style="20" customWidth="1"/>
    <col min="21" max="25" width="10.5703125" style="20" customWidth="1"/>
    <col min="26" max="26" width="13.7109375" style="20" customWidth="1"/>
    <col min="27" max="31" width="10.5703125" style="20" customWidth="1"/>
    <col min="32" max="32" width="14.140625" style="20" customWidth="1"/>
    <col min="33" max="33" width="12.28515625" style="20" customWidth="1"/>
    <col min="34" max="34" width="14.7109375" style="20" customWidth="1"/>
    <col min="35" max="39" width="10.5703125" style="20" customWidth="1"/>
    <col min="40" max="40" width="14.7109375" style="20" customWidth="1"/>
    <col min="41" max="41" width="13.85546875" style="20" customWidth="1"/>
    <col min="42" max="44" width="10.5703125" style="20" customWidth="1"/>
    <col min="45" max="45" width="13.7109375" style="20" customWidth="1"/>
    <col min="46" max="16384" width="9.140625" style="20"/>
  </cols>
  <sheetData>
    <row r="1" spans="1:45" s="19" customFormat="1" ht="24.75" customHeight="1" x14ac:dyDescent="0.2">
      <c r="A1" s="18" t="s">
        <v>26</v>
      </c>
    </row>
    <row r="3" spans="1:45" ht="30" customHeight="1" x14ac:dyDescent="0.25">
      <c r="A3" s="201" t="s">
        <v>27</v>
      </c>
      <c r="B3" s="201" t="s">
        <v>28</v>
      </c>
      <c r="C3" s="201" t="s">
        <v>29</v>
      </c>
      <c r="D3" s="200" t="s">
        <v>555</v>
      </c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 t="s">
        <v>556</v>
      </c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 t="s">
        <v>557</v>
      </c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</row>
    <row r="4" spans="1:45" ht="30" customHeight="1" x14ac:dyDescent="0.25">
      <c r="A4" s="210"/>
      <c r="B4" s="210"/>
      <c r="C4" s="210"/>
      <c r="D4" s="201" t="s">
        <v>30</v>
      </c>
      <c r="E4" s="201" t="s">
        <v>31</v>
      </c>
      <c r="F4" s="200" t="s">
        <v>32</v>
      </c>
      <c r="G4" s="200"/>
      <c r="H4" s="200"/>
      <c r="I4" s="200"/>
      <c r="J4" s="200"/>
      <c r="K4" s="200"/>
      <c r="L4" s="200" t="s">
        <v>33</v>
      </c>
      <c r="M4" s="200"/>
      <c r="N4" s="200"/>
      <c r="O4" s="200"/>
      <c r="P4" s="200"/>
      <c r="Q4" s="200"/>
      <c r="R4" s="201" t="s">
        <v>30</v>
      </c>
      <c r="S4" s="201" t="s">
        <v>31</v>
      </c>
      <c r="T4" s="200" t="s">
        <v>32</v>
      </c>
      <c r="U4" s="200"/>
      <c r="V4" s="200"/>
      <c r="W4" s="200"/>
      <c r="X4" s="200"/>
      <c r="Y4" s="200"/>
      <c r="Z4" s="200" t="s">
        <v>33</v>
      </c>
      <c r="AA4" s="200"/>
      <c r="AB4" s="200"/>
      <c r="AC4" s="200"/>
      <c r="AD4" s="200"/>
      <c r="AE4" s="200"/>
      <c r="AF4" s="201" t="s">
        <v>30</v>
      </c>
      <c r="AG4" s="201" t="s">
        <v>31</v>
      </c>
      <c r="AH4" s="200" t="s">
        <v>32</v>
      </c>
      <c r="AI4" s="200"/>
      <c r="AJ4" s="200"/>
      <c r="AK4" s="200"/>
      <c r="AL4" s="200"/>
      <c r="AM4" s="200"/>
      <c r="AN4" s="200" t="s">
        <v>33</v>
      </c>
      <c r="AO4" s="200"/>
      <c r="AP4" s="200"/>
      <c r="AQ4" s="200"/>
      <c r="AR4" s="200"/>
      <c r="AS4" s="200"/>
    </row>
    <row r="5" spans="1:45" ht="30" customHeight="1" x14ac:dyDescent="0.25">
      <c r="A5" s="210"/>
      <c r="B5" s="210"/>
      <c r="C5" s="210"/>
      <c r="D5" s="210"/>
      <c r="E5" s="210"/>
      <c r="F5" s="201" t="s">
        <v>34</v>
      </c>
      <c r="G5" s="211" t="s">
        <v>35</v>
      </c>
      <c r="H5" s="212"/>
      <c r="I5" s="212"/>
      <c r="J5" s="212"/>
      <c r="K5" s="213"/>
      <c r="L5" s="201" t="s">
        <v>34</v>
      </c>
      <c r="M5" s="211" t="s">
        <v>35</v>
      </c>
      <c r="N5" s="212"/>
      <c r="O5" s="212"/>
      <c r="P5" s="212"/>
      <c r="Q5" s="213"/>
      <c r="R5" s="210"/>
      <c r="S5" s="210"/>
      <c r="T5" s="201" t="s">
        <v>34</v>
      </c>
      <c r="U5" s="211" t="s">
        <v>35</v>
      </c>
      <c r="V5" s="212"/>
      <c r="W5" s="212"/>
      <c r="X5" s="212"/>
      <c r="Y5" s="213"/>
      <c r="Z5" s="201" t="s">
        <v>34</v>
      </c>
      <c r="AA5" s="211" t="s">
        <v>35</v>
      </c>
      <c r="AB5" s="212"/>
      <c r="AC5" s="212"/>
      <c r="AD5" s="212"/>
      <c r="AE5" s="213"/>
      <c r="AF5" s="210"/>
      <c r="AG5" s="210"/>
      <c r="AH5" s="201" t="s">
        <v>34</v>
      </c>
      <c r="AI5" s="211" t="s">
        <v>35</v>
      </c>
      <c r="AJ5" s="212"/>
      <c r="AK5" s="212"/>
      <c r="AL5" s="212"/>
      <c r="AM5" s="213"/>
      <c r="AN5" s="201" t="s">
        <v>34</v>
      </c>
      <c r="AO5" s="211" t="s">
        <v>35</v>
      </c>
      <c r="AP5" s="212"/>
      <c r="AQ5" s="212"/>
      <c r="AR5" s="212"/>
      <c r="AS5" s="213"/>
    </row>
    <row r="6" spans="1:45" s="22" customFormat="1" ht="45" customHeight="1" x14ac:dyDescent="0.2">
      <c r="A6" s="202"/>
      <c r="B6" s="202"/>
      <c r="C6" s="202"/>
      <c r="D6" s="202"/>
      <c r="E6" s="202"/>
      <c r="F6" s="202"/>
      <c r="G6" s="21" t="s">
        <v>36</v>
      </c>
      <c r="H6" s="21" t="s">
        <v>37</v>
      </c>
      <c r="I6" s="21" t="s">
        <v>38</v>
      </c>
      <c r="J6" s="21" t="s">
        <v>39</v>
      </c>
      <c r="K6" s="21" t="s">
        <v>40</v>
      </c>
      <c r="L6" s="202"/>
      <c r="M6" s="21" t="s">
        <v>36</v>
      </c>
      <c r="N6" s="21" t="s">
        <v>37</v>
      </c>
      <c r="O6" s="21" t="s">
        <v>38</v>
      </c>
      <c r="P6" s="21" t="s">
        <v>39</v>
      </c>
      <c r="Q6" s="21" t="s">
        <v>40</v>
      </c>
      <c r="R6" s="202"/>
      <c r="S6" s="202"/>
      <c r="T6" s="202"/>
      <c r="U6" s="21" t="s">
        <v>36</v>
      </c>
      <c r="V6" s="21" t="s">
        <v>37</v>
      </c>
      <c r="W6" s="21" t="s">
        <v>38</v>
      </c>
      <c r="X6" s="21" t="s">
        <v>39</v>
      </c>
      <c r="Y6" s="21" t="s">
        <v>40</v>
      </c>
      <c r="Z6" s="202"/>
      <c r="AA6" s="21" t="s">
        <v>36</v>
      </c>
      <c r="AB6" s="21" t="s">
        <v>37</v>
      </c>
      <c r="AC6" s="21" t="s">
        <v>38</v>
      </c>
      <c r="AD6" s="21" t="s">
        <v>39</v>
      </c>
      <c r="AE6" s="21" t="s">
        <v>40</v>
      </c>
      <c r="AF6" s="202"/>
      <c r="AG6" s="202"/>
      <c r="AH6" s="202"/>
      <c r="AI6" s="21" t="s">
        <v>36</v>
      </c>
      <c r="AJ6" s="21" t="s">
        <v>37</v>
      </c>
      <c r="AK6" s="21" t="s">
        <v>38</v>
      </c>
      <c r="AL6" s="21" t="s">
        <v>39</v>
      </c>
      <c r="AM6" s="21" t="s">
        <v>40</v>
      </c>
      <c r="AN6" s="202"/>
      <c r="AO6" s="21" t="s">
        <v>36</v>
      </c>
      <c r="AP6" s="21" t="s">
        <v>37</v>
      </c>
      <c r="AQ6" s="21" t="s">
        <v>38</v>
      </c>
      <c r="AR6" s="21" t="s">
        <v>39</v>
      </c>
      <c r="AS6" s="21" t="s">
        <v>40</v>
      </c>
    </row>
    <row r="7" spans="1:45" s="25" customFormat="1" ht="30" customHeight="1" x14ac:dyDescent="0.2">
      <c r="A7" s="214">
        <v>7</v>
      </c>
      <c r="B7" s="214" t="s">
        <v>41</v>
      </c>
      <c r="C7" s="23" t="s">
        <v>42</v>
      </c>
      <c r="D7" s="207">
        <f>F7+L7</f>
        <v>227</v>
      </c>
      <c r="E7" s="24">
        <f>G7+M7</f>
        <v>3</v>
      </c>
      <c r="F7" s="207">
        <v>227</v>
      </c>
      <c r="G7" s="24">
        <f t="shared" ref="G7:G9" si="0">SUM(H7:K7)</f>
        <v>3</v>
      </c>
      <c r="H7" s="24"/>
      <c r="I7" s="24"/>
      <c r="J7" s="24">
        <v>0</v>
      </c>
      <c r="K7" s="24">
        <v>3</v>
      </c>
      <c r="L7" s="207">
        <v>0</v>
      </c>
      <c r="M7" s="24">
        <f t="shared" ref="M7:M9" si="1">SUM(N7:Q7)</f>
        <v>0</v>
      </c>
      <c r="N7" s="24"/>
      <c r="O7" s="24"/>
      <c r="P7" s="24"/>
      <c r="Q7" s="24"/>
      <c r="R7" s="207">
        <f>T7+Z7</f>
        <v>268</v>
      </c>
      <c r="S7" s="24">
        <f>U7+AA7</f>
        <v>3</v>
      </c>
      <c r="T7" s="204">
        <v>268</v>
      </c>
      <c r="U7" s="24">
        <f>SUM(V7:Y7)</f>
        <v>3</v>
      </c>
      <c r="V7" s="24"/>
      <c r="W7" s="24"/>
      <c r="X7" s="24">
        <v>0</v>
      </c>
      <c r="Y7" s="24">
        <v>3</v>
      </c>
      <c r="Z7" s="204">
        <v>0</v>
      </c>
      <c r="AA7" s="24">
        <f t="shared" ref="AA7:AA9" si="2">SUM(AB7:AE7)</f>
        <v>0</v>
      </c>
      <c r="AB7" s="24"/>
      <c r="AC7" s="24"/>
      <c r="AD7" s="24"/>
      <c r="AE7" s="24"/>
      <c r="AF7" s="207">
        <f t="shared" ref="AF7:AG9" si="3">AH7+AN7</f>
        <v>41</v>
      </c>
      <c r="AG7" s="24">
        <f t="shared" si="3"/>
        <v>0</v>
      </c>
      <c r="AH7" s="207">
        <f>T7-F7</f>
        <v>41</v>
      </c>
      <c r="AI7" s="24">
        <f t="shared" ref="AI7:AI9" si="4">SUM(AJ7:AM7)</f>
        <v>0</v>
      </c>
      <c r="AJ7" s="24">
        <f t="shared" ref="AJ7:AN9" si="5">V7-H7</f>
        <v>0</v>
      </c>
      <c r="AK7" s="24">
        <f t="shared" si="5"/>
        <v>0</v>
      </c>
      <c r="AL7" s="24">
        <f t="shared" si="5"/>
        <v>0</v>
      </c>
      <c r="AM7" s="24">
        <f t="shared" si="5"/>
        <v>0</v>
      </c>
      <c r="AN7" s="207">
        <f t="shared" si="5"/>
        <v>0</v>
      </c>
      <c r="AO7" s="24">
        <f t="shared" ref="AO7:AO9" si="6">SUM(AP7:AS7)</f>
        <v>0</v>
      </c>
      <c r="AP7" s="24">
        <f t="shared" ref="AP7:AS9" si="7">AB7-N7</f>
        <v>0</v>
      </c>
      <c r="AQ7" s="24">
        <f t="shared" si="7"/>
        <v>0</v>
      </c>
      <c r="AR7" s="24">
        <f t="shared" si="7"/>
        <v>0</v>
      </c>
      <c r="AS7" s="24">
        <f t="shared" si="7"/>
        <v>0</v>
      </c>
    </row>
    <row r="8" spans="1:45" s="25" customFormat="1" ht="30" customHeight="1" x14ac:dyDescent="0.2">
      <c r="A8" s="215"/>
      <c r="B8" s="215"/>
      <c r="C8" s="23" t="s">
        <v>43</v>
      </c>
      <c r="D8" s="208"/>
      <c r="E8" s="24">
        <f>G8+M8</f>
        <v>103</v>
      </c>
      <c r="F8" s="208"/>
      <c r="G8" s="24">
        <f>SUM(H8:K8)</f>
        <v>103</v>
      </c>
      <c r="H8" s="24"/>
      <c r="I8" s="24"/>
      <c r="J8" s="24">
        <v>37</v>
      </c>
      <c r="K8" s="24">
        <v>66</v>
      </c>
      <c r="L8" s="208"/>
      <c r="M8" s="24">
        <f t="shared" si="1"/>
        <v>0</v>
      </c>
      <c r="N8" s="24"/>
      <c r="O8" s="24"/>
      <c r="P8" s="24"/>
      <c r="Q8" s="24"/>
      <c r="R8" s="208"/>
      <c r="S8" s="24">
        <f>U8+AA8</f>
        <v>144</v>
      </c>
      <c r="T8" s="205"/>
      <c r="U8" s="24">
        <f t="shared" ref="U8:U9" si="8">SUM(V8:Y8)</f>
        <v>144</v>
      </c>
      <c r="V8" s="24"/>
      <c r="W8" s="24"/>
      <c r="X8" s="24">
        <v>48</v>
      </c>
      <c r="Y8" s="24">
        <v>96</v>
      </c>
      <c r="Z8" s="205"/>
      <c r="AA8" s="24">
        <f t="shared" si="2"/>
        <v>0</v>
      </c>
      <c r="AB8" s="24"/>
      <c r="AC8" s="24"/>
      <c r="AD8" s="24"/>
      <c r="AE8" s="24"/>
      <c r="AF8" s="208"/>
      <c r="AG8" s="24">
        <f t="shared" si="3"/>
        <v>41</v>
      </c>
      <c r="AH8" s="208"/>
      <c r="AI8" s="24">
        <f t="shared" si="4"/>
        <v>41</v>
      </c>
      <c r="AJ8" s="24">
        <f t="shared" si="5"/>
        <v>0</v>
      </c>
      <c r="AK8" s="24">
        <f t="shared" si="5"/>
        <v>0</v>
      </c>
      <c r="AL8" s="24">
        <f t="shared" si="5"/>
        <v>11</v>
      </c>
      <c r="AM8" s="24">
        <f t="shared" si="5"/>
        <v>30</v>
      </c>
      <c r="AN8" s="208"/>
      <c r="AO8" s="24">
        <f t="shared" si="6"/>
        <v>0</v>
      </c>
      <c r="AP8" s="24">
        <f t="shared" si="7"/>
        <v>0</v>
      </c>
      <c r="AQ8" s="24">
        <f t="shared" si="7"/>
        <v>0</v>
      </c>
      <c r="AR8" s="24">
        <f t="shared" si="7"/>
        <v>0</v>
      </c>
      <c r="AS8" s="24">
        <f t="shared" si="7"/>
        <v>0</v>
      </c>
    </row>
    <row r="9" spans="1:45" s="25" customFormat="1" ht="30" customHeight="1" x14ac:dyDescent="0.2">
      <c r="A9" s="215"/>
      <c r="B9" s="215"/>
      <c r="C9" s="23" t="s">
        <v>44</v>
      </c>
      <c r="D9" s="209"/>
      <c r="E9" s="24">
        <f>G9+M9</f>
        <v>121</v>
      </c>
      <c r="F9" s="209"/>
      <c r="G9" s="24">
        <f t="shared" si="0"/>
        <v>121</v>
      </c>
      <c r="H9" s="24"/>
      <c r="I9" s="24"/>
      <c r="J9" s="24">
        <v>28</v>
      </c>
      <c r="K9" s="24">
        <v>93</v>
      </c>
      <c r="L9" s="209"/>
      <c r="M9" s="24">
        <f t="shared" si="1"/>
        <v>0</v>
      </c>
      <c r="N9" s="24"/>
      <c r="O9" s="24"/>
      <c r="P9" s="24"/>
      <c r="Q9" s="24"/>
      <c r="R9" s="209"/>
      <c r="S9" s="24">
        <f>U9+AA9</f>
        <v>121</v>
      </c>
      <c r="T9" s="206"/>
      <c r="U9" s="24">
        <f t="shared" si="8"/>
        <v>121</v>
      </c>
      <c r="V9" s="24"/>
      <c r="W9" s="24"/>
      <c r="X9" s="24">
        <v>28</v>
      </c>
      <c r="Y9" s="24">
        <v>93</v>
      </c>
      <c r="Z9" s="206"/>
      <c r="AA9" s="24">
        <f t="shared" si="2"/>
        <v>0</v>
      </c>
      <c r="AB9" s="24"/>
      <c r="AC9" s="24"/>
      <c r="AD9" s="24"/>
      <c r="AE9" s="24"/>
      <c r="AF9" s="209"/>
      <c r="AG9" s="24">
        <f t="shared" si="3"/>
        <v>0</v>
      </c>
      <c r="AH9" s="209"/>
      <c r="AI9" s="24">
        <f t="shared" si="4"/>
        <v>0</v>
      </c>
      <c r="AJ9" s="24">
        <f t="shared" si="5"/>
        <v>0</v>
      </c>
      <c r="AK9" s="24">
        <f t="shared" si="5"/>
        <v>0</v>
      </c>
      <c r="AL9" s="24">
        <f t="shared" si="5"/>
        <v>0</v>
      </c>
      <c r="AM9" s="24">
        <f t="shared" si="5"/>
        <v>0</v>
      </c>
      <c r="AN9" s="209"/>
      <c r="AO9" s="24">
        <f t="shared" si="6"/>
        <v>0</v>
      </c>
      <c r="AP9" s="24">
        <f t="shared" si="7"/>
        <v>0</v>
      </c>
      <c r="AQ9" s="24">
        <f t="shared" si="7"/>
        <v>0</v>
      </c>
      <c r="AR9" s="24">
        <f t="shared" si="7"/>
        <v>0</v>
      </c>
      <c r="AS9" s="24">
        <f t="shared" si="7"/>
        <v>0</v>
      </c>
    </row>
    <row r="10" spans="1:45" s="25" customFormat="1" ht="30" customHeight="1" x14ac:dyDescent="0.2">
      <c r="A10" s="216"/>
      <c r="B10" s="216"/>
      <c r="C10" s="23" t="s">
        <v>45</v>
      </c>
      <c r="D10" s="24">
        <f t="shared" ref="D10:R10" si="9">SUM(D7:D9)</f>
        <v>227</v>
      </c>
      <c r="E10" s="24">
        <f t="shared" si="9"/>
        <v>227</v>
      </c>
      <c r="F10" s="24">
        <f>SUM(F7:F9)</f>
        <v>227</v>
      </c>
      <c r="G10" s="24">
        <f t="shared" si="9"/>
        <v>227</v>
      </c>
      <c r="H10" s="24">
        <f>SUM(H7:H9)</f>
        <v>0</v>
      </c>
      <c r="I10" s="24">
        <f t="shared" si="9"/>
        <v>0</v>
      </c>
      <c r="J10" s="24">
        <f t="shared" si="9"/>
        <v>65</v>
      </c>
      <c r="K10" s="24">
        <f t="shared" si="9"/>
        <v>162</v>
      </c>
      <c r="L10" s="24">
        <f t="shared" si="9"/>
        <v>0</v>
      </c>
      <c r="M10" s="24">
        <f t="shared" si="9"/>
        <v>0</v>
      </c>
      <c r="N10" s="24">
        <f t="shared" si="9"/>
        <v>0</v>
      </c>
      <c r="O10" s="24">
        <f t="shared" si="9"/>
        <v>0</v>
      </c>
      <c r="P10" s="24">
        <f t="shared" si="9"/>
        <v>0</v>
      </c>
      <c r="Q10" s="24">
        <f t="shared" si="9"/>
        <v>0</v>
      </c>
      <c r="R10" s="24">
        <f t="shared" si="9"/>
        <v>268</v>
      </c>
      <c r="S10" s="24">
        <f>SUM(S7:S9)</f>
        <v>268</v>
      </c>
      <c r="T10" s="24">
        <f t="shared" ref="T10:AS10" si="10">SUM(T7:T9)</f>
        <v>268</v>
      </c>
      <c r="U10" s="24">
        <f t="shared" si="10"/>
        <v>268</v>
      </c>
      <c r="V10" s="24">
        <f>SUM(V7:V9)</f>
        <v>0</v>
      </c>
      <c r="W10" s="24">
        <f t="shared" ref="W10:Y10" si="11">SUM(W7:W9)</f>
        <v>0</v>
      </c>
      <c r="X10" s="24">
        <f t="shared" si="11"/>
        <v>76</v>
      </c>
      <c r="Y10" s="24">
        <f t="shared" si="11"/>
        <v>192</v>
      </c>
      <c r="Z10" s="24">
        <v>0</v>
      </c>
      <c r="AA10" s="24">
        <f t="shared" si="10"/>
        <v>0</v>
      </c>
      <c r="AB10" s="24">
        <f t="shared" si="10"/>
        <v>0</v>
      </c>
      <c r="AC10" s="24">
        <f t="shared" si="10"/>
        <v>0</v>
      </c>
      <c r="AD10" s="24">
        <f t="shared" si="10"/>
        <v>0</v>
      </c>
      <c r="AE10" s="24">
        <f t="shared" si="10"/>
        <v>0</v>
      </c>
      <c r="AF10" s="24">
        <f t="shared" si="10"/>
        <v>41</v>
      </c>
      <c r="AG10" s="24">
        <f t="shared" si="10"/>
        <v>41</v>
      </c>
      <c r="AH10" s="24">
        <f t="shared" si="10"/>
        <v>41</v>
      </c>
      <c r="AI10" s="24">
        <f t="shared" si="10"/>
        <v>41</v>
      </c>
      <c r="AJ10" s="24">
        <f t="shared" si="10"/>
        <v>0</v>
      </c>
      <c r="AK10" s="24">
        <f t="shared" si="10"/>
        <v>0</v>
      </c>
      <c r="AL10" s="24">
        <f t="shared" si="10"/>
        <v>11</v>
      </c>
      <c r="AM10" s="24">
        <f t="shared" si="10"/>
        <v>30</v>
      </c>
      <c r="AN10" s="24">
        <f t="shared" si="10"/>
        <v>0</v>
      </c>
      <c r="AO10" s="24">
        <f t="shared" si="10"/>
        <v>0</v>
      </c>
      <c r="AP10" s="24">
        <f t="shared" si="10"/>
        <v>0</v>
      </c>
      <c r="AQ10" s="24">
        <f t="shared" si="10"/>
        <v>0</v>
      </c>
      <c r="AR10" s="24">
        <f t="shared" si="10"/>
        <v>0</v>
      </c>
      <c r="AS10" s="24">
        <f t="shared" si="10"/>
        <v>0</v>
      </c>
    </row>
    <row r="11" spans="1:45" s="25" customFormat="1" x14ac:dyDescent="0.2"/>
    <row r="12" spans="1:45" s="25" customFormat="1" x14ac:dyDescent="0.2">
      <c r="A12" s="22" t="s">
        <v>46</v>
      </c>
      <c r="B12" s="203" t="s">
        <v>47</v>
      </c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</row>
    <row r="13" spans="1:45" s="25" customFormat="1" x14ac:dyDescent="0.2">
      <c r="A13" s="22" t="s">
        <v>48</v>
      </c>
      <c r="B13" s="203" t="s">
        <v>49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</row>
    <row r="14" spans="1:45" s="25" customFormat="1" x14ac:dyDescent="0.2"/>
    <row r="15" spans="1:45" s="25" customFormat="1" x14ac:dyDescent="0.2"/>
    <row r="16" spans="1:45" s="25" customFormat="1" x14ac:dyDescent="0.2"/>
    <row r="17" s="25" customFormat="1" x14ac:dyDescent="0.2"/>
    <row r="18" s="25" customFormat="1" x14ac:dyDescent="0.2"/>
    <row r="19" s="25" customFormat="1" x14ac:dyDescent="0.2"/>
    <row r="20" s="25" customFormat="1" x14ac:dyDescent="0.2"/>
    <row r="21" s="25" customFormat="1" x14ac:dyDescent="0.2"/>
    <row r="22" s="25" customFormat="1" x14ac:dyDescent="0.2"/>
    <row r="23" s="25" customFormat="1" x14ac:dyDescent="0.2"/>
    <row r="24" s="25" customFormat="1" x14ac:dyDescent="0.2"/>
    <row r="25" s="25" customFormat="1" x14ac:dyDescent="0.2"/>
    <row r="26" s="25" customFormat="1" x14ac:dyDescent="0.2"/>
    <row r="27" s="25" customFormat="1" x14ac:dyDescent="0.2"/>
    <row r="28" s="25" customFormat="1" x14ac:dyDescent="0.2"/>
    <row r="29" s="25" customFormat="1" x14ac:dyDescent="0.2"/>
    <row r="30" s="25" customFormat="1" x14ac:dyDescent="0.2"/>
    <row r="31" s="25" customFormat="1" x14ac:dyDescent="0.2"/>
    <row r="32" s="25" customFormat="1" x14ac:dyDescent="0.2"/>
    <row r="33" s="25" customFormat="1" x14ac:dyDescent="0.2"/>
    <row r="34" s="25" customFormat="1" x14ac:dyDescent="0.2"/>
    <row r="35" s="25" customFormat="1" x14ac:dyDescent="0.2"/>
    <row r="36" s="25" customFormat="1" x14ac:dyDescent="0.2"/>
    <row r="37" s="25" customFormat="1" x14ac:dyDescent="0.2"/>
    <row r="38" s="25" customFormat="1" x14ac:dyDescent="0.2"/>
    <row r="39" s="25" customFormat="1" x14ac:dyDescent="0.2"/>
    <row r="40" s="25" customFormat="1" x14ac:dyDescent="0.2"/>
    <row r="41" s="25" customFormat="1" x14ac:dyDescent="0.2"/>
    <row r="42" s="25" customFormat="1" x14ac:dyDescent="0.2"/>
    <row r="43" s="25" customFormat="1" x14ac:dyDescent="0.2"/>
    <row r="44" s="25" customFormat="1" x14ac:dyDescent="0.2"/>
    <row r="45" s="25" customFormat="1" x14ac:dyDescent="0.2"/>
    <row r="46" s="25" customFormat="1" x14ac:dyDescent="0.2"/>
    <row r="47" s="25" customFormat="1" x14ac:dyDescent="0.2"/>
    <row r="48" s="25" customFormat="1" x14ac:dyDescent="0.2"/>
    <row r="49" s="25" customFormat="1" x14ac:dyDescent="0.2"/>
    <row r="50" s="25" customFormat="1" x14ac:dyDescent="0.2"/>
    <row r="51" s="25" customFormat="1" x14ac:dyDescent="0.2"/>
    <row r="52" s="25" customFormat="1" x14ac:dyDescent="0.2"/>
    <row r="53" s="25" customFormat="1" x14ac:dyDescent="0.2"/>
    <row r="54" s="25" customFormat="1" x14ac:dyDescent="0.2"/>
    <row r="55" s="25" customFormat="1" x14ac:dyDescent="0.2"/>
    <row r="56" s="25" customFormat="1" x14ac:dyDescent="0.2"/>
    <row r="57" s="25" customFormat="1" x14ac:dyDescent="0.2"/>
    <row r="58" s="25" customFormat="1" x14ac:dyDescent="0.2"/>
    <row r="59" s="25" customFormat="1" x14ac:dyDescent="0.2"/>
    <row r="60" s="25" customFormat="1" x14ac:dyDescent="0.2"/>
    <row r="61" s="25" customFormat="1" x14ac:dyDescent="0.2"/>
    <row r="62" s="25" customFormat="1" x14ac:dyDescent="0.2"/>
    <row r="63" s="25" customFormat="1" x14ac:dyDescent="0.2"/>
    <row r="64" s="25" customFormat="1" x14ac:dyDescent="0.2"/>
    <row r="65" s="25" customFormat="1" x14ac:dyDescent="0.2"/>
    <row r="66" s="25" customFormat="1" x14ac:dyDescent="0.2"/>
    <row r="67" s="25" customFormat="1" x14ac:dyDescent="0.2"/>
    <row r="68" s="25" customFormat="1" x14ac:dyDescent="0.2"/>
    <row r="69" s="25" customFormat="1" x14ac:dyDescent="0.2"/>
    <row r="70" s="25" customFormat="1" x14ac:dyDescent="0.2"/>
    <row r="71" s="25" customFormat="1" x14ac:dyDescent="0.2"/>
    <row r="72" s="25" customFormat="1" x14ac:dyDescent="0.2"/>
    <row r="73" s="25" customFormat="1" x14ac:dyDescent="0.2"/>
    <row r="74" s="25" customFormat="1" x14ac:dyDescent="0.2"/>
    <row r="75" s="25" customFormat="1" x14ac:dyDescent="0.2"/>
    <row r="76" s="25" customFormat="1" x14ac:dyDescent="0.2"/>
    <row r="77" s="25" customFormat="1" x14ac:dyDescent="0.2"/>
    <row r="78" s="25" customFormat="1" x14ac:dyDescent="0.2"/>
    <row r="79" s="25" customFormat="1" x14ac:dyDescent="0.2"/>
    <row r="80" s="25" customFormat="1" x14ac:dyDescent="0.2"/>
    <row r="81" s="25" customFormat="1" x14ac:dyDescent="0.2"/>
    <row r="82" s="25" customFormat="1" x14ac:dyDescent="0.2"/>
    <row r="83" s="25" customFormat="1" x14ac:dyDescent="0.2"/>
    <row r="84" s="25" customFormat="1" x14ac:dyDescent="0.2"/>
    <row r="85" s="25" customFormat="1" x14ac:dyDescent="0.2"/>
    <row r="86" s="25" customFormat="1" x14ac:dyDescent="0.2"/>
    <row r="87" s="25" customFormat="1" x14ac:dyDescent="0.2"/>
    <row r="88" s="25" customFormat="1" x14ac:dyDescent="0.2"/>
    <row r="89" s="25" customFormat="1" x14ac:dyDescent="0.2"/>
    <row r="90" s="25" customFormat="1" x14ac:dyDescent="0.2"/>
    <row r="91" s="25" customFormat="1" x14ac:dyDescent="0.2"/>
    <row r="92" s="25" customFormat="1" x14ac:dyDescent="0.2"/>
    <row r="93" s="25" customFormat="1" x14ac:dyDescent="0.2"/>
    <row r="94" s="25" customFormat="1" x14ac:dyDescent="0.2"/>
    <row r="95" s="25" customFormat="1" x14ac:dyDescent="0.2"/>
    <row r="96" s="25" customFormat="1" x14ac:dyDescent="0.2"/>
    <row r="97" s="25" customFormat="1" x14ac:dyDescent="0.2"/>
    <row r="98" s="25" customFormat="1" x14ac:dyDescent="0.2"/>
    <row r="99" s="25" customFormat="1" x14ac:dyDescent="0.2"/>
    <row r="100" s="25" customFormat="1" x14ac:dyDescent="0.2"/>
    <row r="101" s="25" customFormat="1" x14ac:dyDescent="0.2"/>
    <row r="102" s="25" customFormat="1" x14ac:dyDescent="0.2"/>
    <row r="103" s="25" customFormat="1" x14ac:dyDescent="0.2"/>
    <row r="104" s="25" customFormat="1" x14ac:dyDescent="0.2"/>
    <row r="105" s="25" customFormat="1" x14ac:dyDescent="0.2"/>
    <row r="106" s="25" customFormat="1" x14ac:dyDescent="0.2"/>
    <row r="107" s="25" customFormat="1" x14ac:dyDescent="0.2"/>
    <row r="108" s="25" customFormat="1" x14ac:dyDescent="0.2"/>
    <row r="109" s="25" customFormat="1" x14ac:dyDescent="0.2"/>
    <row r="110" s="25" customFormat="1" x14ac:dyDescent="0.2"/>
    <row r="111" s="25" customFormat="1" x14ac:dyDescent="0.2"/>
    <row r="112" s="25" customFormat="1" x14ac:dyDescent="0.2"/>
    <row r="113" s="25" customFormat="1" x14ac:dyDescent="0.2"/>
    <row r="114" s="25" customFormat="1" x14ac:dyDescent="0.2"/>
    <row r="115" s="25" customFormat="1" x14ac:dyDescent="0.2"/>
    <row r="116" s="25" customFormat="1" x14ac:dyDescent="0.2"/>
    <row r="117" s="25" customFormat="1" x14ac:dyDescent="0.2"/>
    <row r="118" s="25" customFormat="1" x14ac:dyDescent="0.2"/>
    <row r="119" s="25" customFormat="1" x14ac:dyDescent="0.2"/>
    <row r="120" s="25" customFormat="1" x14ac:dyDescent="0.2"/>
    <row r="121" s="25" customFormat="1" x14ac:dyDescent="0.2"/>
    <row r="122" s="25" customFormat="1" x14ac:dyDescent="0.2"/>
    <row r="123" s="25" customFormat="1" x14ac:dyDescent="0.2"/>
    <row r="124" s="25" customFormat="1" x14ac:dyDescent="0.2"/>
    <row r="125" s="25" customFormat="1" x14ac:dyDescent="0.2"/>
    <row r="126" s="25" customFormat="1" x14ac:dyDescent="0.2"/>
    <row r="127" s="25" customFormat="1" x14ac:dyDescent="0.2"/>
    <row r="128" s="25" customFormat="1" x14ac:dyDescent="0.2"/>
    <row r="129" s="25" customFormat="1" x14ac:dyDescent="0.2"/>
    <row r="130" s="25" customFormat="1" x14ac:dyDescent="0.2"/>
    <row r="131" s="25" customFormat="1" x14ac:dyDescent="0.2"/>
    <row r="132" s="25" customFormat="1" x14ac:dyDescent="0.2"/>
    <row r="133" s="25" customFormat="1" x14ac:dyDescent="0.2"/>
    <row r="134" s="25" customFormat="1" x14ac:dyDescent="0.2"/>
    <row r="135" s="25" customFormat="1" x14ac:dyDescent="0.2"/>
    <row r="136" s="25" customFormat="1" x14ac:dyDescent="0.2"/>
    <row r="137" s="25" customFormat="1" x14ac:dyDescent="0.2"/>
    <row r="138" s="25" customFormat="1" x14ac:dyDescent="0.2"/>
    <row r="139" s="25" customFormat="1" x14ac:dyDescent="0.2"/>
    <row r="140" s="25" customFormat="1" x14ac:dyDescent="0.2"/>
    <row r="141" s="25" customFormat="1" x14ac:dyDescent="0.2"/>
    <row r="142" s="25" customFormat="1" x14ac:dyDescent="0.2"/>
    <row r="143" s="25" customFormat="1" x14ac:dyDescent="0.2"/>
    <row r="144" s="25" customFormat="1" x14ac:dyDescent="0.2"/>
  </sheetData>
  <mergeCells count="43">
    <mergeCell ref="AO5:AS5"/>
    <mergeCell ref="D4:D6"/>
    <mergeCell ref="E4:E6"/>
    <mergeCell ref="F4:K4"/>
    <mergeCell ref="L4:Q4"/>
    <mergeCell ref="AH4:AM4"/>
    <mergeCell ref="AI5:AM5"/>
    <mergeCell ref="Z5:Z6"/>
    <mergeCell ref="AA5:AE5"/>
    <mergeCell ref="R4:R6"/>
    <mergeCell ref="S4:S6"/>
    <mergeCell ref="T4:Y4"/>
    <mergeCell ref="Z4:AE4"/>
    <mergeCell ref="G5:K5"/>
    <mergeCell ref="M5:Q5"/>
    <mergeCell ref="T5:T6"/>
    <mergeCell ref="A7:A10"/>
    <mergeCell ref="B7:B10"/>
    <mergeCell ref="D7:D9"/>
    <mergeCell ref="F7:F9"/>
    <mergeCell ref="L7:L9"/>
    <mergeCell ref="A3:A6"/>
    <mergeCell ref="B3:B6"/>
    <mergeCell ref="C3:C6"/>
    <mergeCell ref="D3:Q3"/>
    <mergeCell ref="R3:AE3"/>
    <mergeCell ref="U5:Y5"/>
    <mergeCell ref="AF3:AS3"/>
    <mergeCell ref="AN4:AS4"/>
    <mergeCell ref="F5:F6"/>
    <mergeCell ref="L5:L6"/>
    <mergeCell ref="B13:AS13"/>
    <mergeCell ref="T7:T9"/>
    <mergeCell ref="Z7:Z9"/>
    <mergeCell ref="AF7:AF9"/>
    <mergeCell ref="AH7:AH9"/>
    <mergeCell ref="AN7:AN9"/>
    <mergeCell ref="B12:AS12"/>
    <mergeCell ref="R7:R9"/>
    <mergeCell ref="AN5:AN6"/>
    <mergeCell ref="AF4:AF6"/>
    <mergeCell ref="AG4:AG6"/>
    <mergeCell ref="AH5:A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"/>
  <sheetViews>
    <sheetView workbookViewId="0">
      <selection activeCell="D5" sqref="D5"/>
    </sheetView>
  </sheetViews>
  <sheetFormatPr defaultRowHeight="12.75" x14ac:dyDescent="0.2"/>
  <cols>
    <col min="1" max="1" width="31.42578125" style="29" customWidth="1"/>
    <col min="2" max="2" width="33.5703125" style="27" customWidth="1"/>
    <col min="3" max="5" width="19" style="28" customWidth="1"/>
    <col min="6" max="8" width="19" style="27" customWidth="1"/>
    <col min="9" max="9" width="20.7109375" style="29" customWidth="1"/>
    <col min="10" max="10" width="18" style="29" customWidth="1"/>
    <col min="11" max="11" width="18.5703125" style="29" customWidth="1"/>
    <col min="12" max="16384" width="9.140625" style="29"/>
  </cols>
  <sheetData>
    <row r="1" spans="1:11" ht="20.25" customHeight="1" x14ac:dyDescent="0.2">
      <c r="A1" s="19" t="s">
        <v>26</v>
      </c>
    </row>
    <row r="2" spans="1:11" ht="41.25" customHeight="1" x14ac:dyDescent="0.3">
      <c r="A2" s="26" t="s">
        <v>50</v>
      </c>
    </row>
    <row r="3" spans="1:11" ht="21" thickBot="1" x14ac:dyDescent="0.35">
      <c r="B3" s="222"/>
      <c r="C3" s="222"/>
      <c r="D3" s="222"/>
      <c r="E3" s="222"/>
      <c r="F3" s="222"/>
      <c r="G3" s="222"/>
      <c r="H3" s="222"/>
    </row>
    <row r="4" spans="1:11" ht="39.75" customHeight="1" thickBot="1" x14ac:dyDescent="0.25">
      <c r="A4" s="223"/>
      <c r="B4" s="223" t="s">
        <v>51</v>
      </c>
      <c r="C4" s="225" t="s">
        <v>558</v>
      </c>
      <c r="D4" s="226"/>
      <c r="E4" s="227"/>
      <c r="F4" s="225" t="s">
        <v>559</v>
      </c>
      <c r="G4" s="226"/>
      <c r="H4" s="227"/>
      <c r="I4" s="217" t="s">
        <v>52</v>
      </c>
      <c r="J4" s="218"/>
      <c r="K4" s="219"/>
    </row>
    <row r="5" spans="1:11" ht="125.25" customHeight="1" thickBot="1" x14ac:dyDescent="0.25">
      <c r="A5" s="224"/>
      <c r="B5" s="224"/>
      <c r="C5" s="30" t="s">
        <v>53</v>
      </c>
      <c r="D5" s="31" t="s">
        <v>54</v>
      </c>
      <c r="E5" s="32" t="s">
        <v>55</v>
      </c>
      <c r="F5" s="30" t="s">
        <v>53</v>
      </c>
      <c r="G5" s="31" t="s">
        <v>54</v>
      </c>
      <c r="H5" s="32" t="s">
        <v>55</v>
      </c>
      <c r="I5" s="30" t="s">
        <v>53</v>
      </c>
      <c r="J5" s="31" t="s">
        <v>54</v>
      </c>
      <c r="K5" s="32" t="s">
        <v>56</v>
      </c>
    </row>
    <row r="6" spans="1:11" ht="18.75" x14ac:dyDescent="0.2">
      <c r="A6" s="220" t="s">
        <v>41</v>
      </c>
      <c r="B6" s="152" t="s">
        <v>32</v>
      </c>
      <c r="C6" s="33">
        <f>D6+E6</f>
        <v>172</v>
      </c>
      <c r="D6" s="34">
        <v>172</v>
      </c>
      <c r="E6" s="35">
        <v>0</v>
      </c>
      <c r="F6" s="33">
        <f>G6+H6</f>
        <v>161</v>
      </c>
      <c r="G6" s="34">
        <v>161</v>
      </c>
      <c r="H6" s="35">
        <v>0</v>
      </c>
      <c r="I6" s="33">
        <f>C6-F6</f>
        <v>11</v>
      </c>
      <c r="J6" s="33">
        <f t="shared" ref="J6:J7" si="0">D6-G6</f>
        <v>11</v>
      </c>
      <c r="K6" s="35">
        <f t="shared" ref="I6:K9" si="1">H6-E6</f>
        <v>0</v>
      </c>
    </row>
    <row r="7" spans="1:11" ht="37.5" x14ac:dyDescent="0.2">
      <c r="A7" s="221"/>
      <c r="B7" s="152" t="s">
        <v>57</v>
      </c>
      <c r="C7" s="33">
        <f>D7+E7</f>
        <v>96</v>
      </c>
      <c r="D7" s="34">
        <v>96</v>
      </c>
      <c r="E7" s="35">
        <v>0</v>
      </c>
      <c r="F7" s="33">
        <f>G7+H7</f>
        <v>66</v>
      </c>
      <c r="G7" s="34">
        <v>66</v>
      </c>
      <c r="H7" s="35">
        <v>0</v>
      </c>
      <c r="I7" s="33">
        <f>C7-F7</f>
        <v>30</v>
      </c>
      <c r="J7" s="33">
        <f t="shared" si="0"/>
        <v>30</v>
      </c>
      <c r="K7" s="35">
        <f t="shared" si="1"/>
        <v>0</v>
      </c>
    </row>
    <row r="8" spans="1:11" ht="18.75" x14ac:dyDescent="0.2">
      <c r="A8" s="221"/>
      <c r="B8" s="152" t="s">
        <v>58</v>
      </c>
      <c r="C8" s="33">
        <v>0</v>
      </c>
      <c r="D8" s="34">
        <v>0</v>
      </c>
      <c r="E8" s="35">
        <v>0</v>
      </c>
      <c r="F8" s="33">
        <v>0</v>
      </c>
      <c r="G8" s="34">
        <v>0</v>
      </c>
      <c r="H8" s="35">
        <v>0</v>
      </c>
      <c r="I8" s="33">
        <f t="shared" si="1"/>
        <v>0</v>
      </c>
      <c r="J8" s="34">
        <f t="shared" si="1"/>
        <v>0</v>
      </c>
      <c r="K8" s="35">
        <f t="shared" si="1"/>
        <v>0</v>
      </c>
    </row>
    <row r="9" spans="1:11" ht="19.5" thickBot="1" x14ac:dyDescent="0.25">
      <c r="A9" s="221"/>
      <c r="B9" s="151" t="s">
        <v>59</v>
      </c>
      <c r="C9" s="36">
        <v>0</v>
      </c>
      <c r="D9" s="37">
        <v>0</v>
      </c>
      <c r="E9" s="38">
        <v>0</v>
      </c>
      <c r="F9" s="36">
        <v>0</v>
      </c>
      <c r="G9" s="37">
        <v>0</v>
      </c>
      <c r="H9" s="38">
        <v>0</v>
      </c>
      <c r="I9" s="33">
        <f>F9-C9</f>
        <v>0</v>
      </c>
      <c r="J9" s="34">
        <f t="shared" si="1"/>
        <v>0</v>
      </c>
      <c r="K9" s="35">
        <f t="shared" si="1"/>
        <v>0</v>
      </c>
    </row>
    <row r="10" spans="1:11" ht="19.5" thickBot="1" x14ac:dyDescent="0.25">
      <c r="A10" s="221"/>
      <c r="B10" s="39" t="s">
        <v>36</v>
      </c>
      <c r="C10" s="40">
        <f t="shared" ref="C10:K10" si="2">SUM(C6:C9)</f>
        <v>268</v>
      </c>
      <c r="D10" s="41">
        <f t="shared" si="2"/>
        <v>268</v>
      </c>
      <c r="E10" s="42">
        <f t="shared" si="2"/>
        <v>0</v>
      </c>
      <c r="F10" s="40">
        <f t="shared" si="2"/>
        <v>227</v>
      </c>
      <c r="G10" s="41">
        <f t="shared" si="2"/>
        <v>227</v>
      </c>
      <c r="H10" s="42">
        <f t="shared" si="2"/>
        <v>0</v>
      </c>
      <c r="I10" s="40">
        <f t="shared" si="2"/>
        <v>41</v>
      </c>
      <c r="J10" s="41">
        <f t="shared" si="2"/>
        <v>41</v>
      </c>
      <c r="K10" s="42">
        <f t="shared" si="2"/>
        <v>0</v>
      </c>
    </row>
    <row r="12" spans="1:11" x14ac:dyDescent="0.2">
      <c r="A12" s="29" t="s">
        <v>60</v>
      </c>
    </row>
    <row r="13" spans="1:11" x14ac:dyDescent="0.2">
      <c r="A13" s="29" t="s">
        <v>61</v>
      </c>
    </row>
    <row r="16" spans="1:11" ht="14.25" x14ac:dyDescent="0.2">
      <c r="A16" s="18" t="s">
        <v>26</v>
      </c>
    </row>
    <row r="17" spans="3:8" x14ac:dyDescent="0.2">
      <c r="C17" s="43"/>
      <c r="D17" s="43"/>
      <c r="E17" s="43"/>
      <c r="F17" s="44"/>
      <c r="G17" s="44"/>
      <c r="H17" s="44"/>
    </row>
    <row r="18" spans="3:8" x14ac:dyDescent="0.2">
      <c r="C18" s="43"/>
      <c r="D18" s="43"/>
      <c r="E18" s="43"/>
      <c r="F18" s="44"/>
      <c r="G18" s="44"/>
      <c r="H18" s="44"/>
    </row>
    <row r="19" spans="3:8" x14ac:dyDescent="0.2">
      <c r="C19" s="43"/>
      <c r="D19" s="43"/>
      <c r="E19" s="43"/>
      <c r="F19" s="44"/>
      <c r="G19" s="44"/>
      <c r="H19" s="44"/>
    </row>
    <row r="20" spans="3:8" x14ac:dyDescent="0.2">
      <c r="C20" s="43"/>
      <c r="D20" s="43"/>
      <c r="E20" s="43"/>
      <c r="F20" s="44"/>
      <c r="G20" s="44"/>
      <c r="H20" s="44"/>
    </row>
  </sheetData>
  <mergeCells count="7">
    <mergeCell ref="I4:K4"/>
    <mergeCell ref="A6:A10"/>
    <mergeCell ref="B3:H3"/>
    <mergeCell ref="A4:A5"/>
    <mergeCell ref="B4:B5"/>
    <mergeCell ref="C4:E4"/>
    <mergeCell ref="F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workbookViewId="0">
      <selection activeCell="E41" sqref="E41"/>
    </sheetView>
  </sheetViews>
  <sheetFormatPr defaultRowHeight="12.75" x14ac:dyDescent="0.2"/>
  <cols>
    <col min="5" max="5" width="12.85546875" customWidth="1"/>
    <col min="6" max="6" width="13.28515625" customWidth="1"/>
    <col min="7" max="7" width="12" customWidth="1"/>
  </cols>
  <sheetData>
    <row r="1" spans="1:8" x14ac:dyDescent="0.2">
      <c r="A1" s="230" t="s">
        <v>62</v>
      </c>
      <c r="B1" s="230"/>
      <c r="C1" s="230"/>
      <c r="D1" s="230"/>
      <c r="E1" s="230"/>
      <c r="F1" s="230"/>
      <c r="G1" s="230"/>
    </row>
    <row r="2" spans="1:8" ht="13.5" thickBot="1" x14ac:dyDescent="0.25">
      <c r="A2" s="45"/>
      <c r="B2" s="45"/>
      <c r="C2" s="231" t="s">
        <v>560</v>
      </c>
      <c r="D2" s="231"/>
      <c r="E2" s="45"/>
      <c r="F2" s="45"/>
      <c r="G2" s="45"/>
    </row>
    <row r="3" spans="1:8" ht="45" x14ac:dyDescent="0.2">
      <c r="A3" s="46" t="s">
        <v>63</v>
      </c>
      <c r="B3" s="46" t="s">
        <v>64</v>
      </c>
      <c r="C3" s="46" t="s">
        <v>65</v>
      </c>
      <c r="D3" s="46" t="s">
        <v>66</v>
      </c>
      <c r="E3" s="47" t="s">
        <v>67</v>
      </c>
      <c r="F3" s="48" t="s">
        <v>68</v>
      </c>
      <c r="G3" s="49" t="s">
        <v>69</v>
      </c>
      <c r="H3" s="50" t="s">
        <v>70</v>
      </c>
    </row>
    <row r="4" spans="1:8" x14ac:dyDescent="0.2">
      <c r="A4" s="46"/>
      <c r="B4" s="46"/>
      <c r="C4" s="46"/>
      <c r="D4" s="46"/>
      <c r="E4" s="47" t="s">
        <v>71</v>
      </c>
      <c r="F4" s="51" t="s">
        <v>72</v>
      </c>
      <c r="G4" s="46" t="s">
        <v>73</v>
      </c>
      <c r="H4" s="50" t="s">
        <v>74</v>
      </c>
    </row>
    <row r="5" spans="1:8" x14ac:dyDescent="0.2">
      <c r="A5" s="46">
        <v>1</v>
      </c>
      <c r="B5" s="46">
        <f>+A5+1</f>
        <v>2</v>
      </c>
      <c r="C5" s="46">
        <f>+B5+1</f>
        <v>3</v>
      </c>
      <c r="D5" s="46">
        <f>+C5+1</f>
        <v>4</v>
      </c>
      <c r="E5" s="47">
        <f>+D5+1</f>
        <v>5</v>
      </c>
      <c r="F5" s="51" t="s">
        <v>75</v>
      </c>
      <c r="G5" s="46" t="s">
        <v>76</v>
      </c>
      <c r="H5" s="52"/>
    </row>
    <row r="6" spans="1:8" x14ac:dyDescent="0.2">
      <c r="A6" s="228" t="s">
        <v>77</v>
      </c>
      <c r="B6" s="46">
        <v>1150</v>
      </c>
      <c r="C6" s="46" t="s">
        <v>78</v>
      </c>
      <c r="D6" s="46" t="s">
        <v>79</v>
      </c>
      <c r="E6" s="47">
        <v>800</v>
      </c>
      <c r="F6" s="53">
        <v>0</v>
      </c>
      <c r="G6" s="54">
        <v>0</v>
      </c>
      <c r="H6" s="52"/>
    </row>
    <row r="7" spans="1:8" x14ac:dyDescent="0.2">
      <c r="A7" s="228"/>
      <c r="B7" s="46">
        <v>750</v>
      </c>
      <c r="C7" s="46">
        <v>1</v>
      </c>
      <c r="D7" s="46" t="s">
        <v>79</v>
      </c>
      <c r="E7" s="47">
        <v>600</v>
      </c>
      <c r="F7" s="53">
        <v>0</v>
      </c>
      <c r="G7" s="54">
        <v>0</v>
      </c>
      <c r="H7" s="52"/>
    </row>
    <row r="8" spans="1:8" x14ac:dyDescent="0.2">
      <c r="A8" s="228"/>
      <c r="B8" s="229" t="s">
        <v>80</v>
      </c>
      <c r="C8" s="229">
        <v>1</v>
      </c>
      <c r="D8" s="46" t="s">
        <v>79</v>
      </c>
      <c r="E8" s="47">
        <v>400</v>
      </c>
      <c r="F8" s="53">
        <v>0</v>
      </c>
      <c r="G8" s="54">
        <v>0</v>
      </c>
      <c r="H8" s="52"/>
    </row>
    <row r="9" spans="1:8" x14ac:dyDescent="0.2">
      <c r="A9" s="228"/>
      <c r="B9" s="229"/>
      <c r="C9" s="229"/>
      <c r="D9" s="46" t="s">
        <v>81</v>
      </c>
      <c r="E9" s="47">
        <v>300</v>
      </c>
      <c r="F9" s="53">
        <v>0</v>
      </c>
      <c r="G9" s="54">
        <v>0</v>
      </c>
      <c r="H9" s="52"/>
    </row>
    <row r="10" spans="1:8" x14ac:dyDescent="0.2">
      <c r="A10" s="228"/>
      <c r="B10" s="229">
        <v>330</v>
      </c>
      <c r="C10" s="229">
        <v>1</v>
      </c>
      <c r="D10" s="46" t="s">
        <v>79</v>
      </c>
      <c r="E10" s="47">
        <v>230</v>
      </c>
      <c r="F10" s="53">
        <v>0</v>
      </c>
      <c r="G10" s="54">
        <v>0</v>
      </c>
      <c r="H10" s="52"/>
    </row>
    <row r="11" spans="1:8" x14ac:dyDescent="0.2">
      <c r="A11" s="228"/>
      <c r="B11" s="229"/>
      <c r="C11" s="229"/>
      <c r="D11" s="46" t="s">
        <v>81</v>
      </c>
      <c r="E11" s="47">
        <v>170</v>
      </c>
      <c r="F11" s="53">
        <v>0</v>
      </c>
      <c r="G11" s="54">
        <v>0</v>
      </c>
      <c r="H11" s="52"/>
    </row>
    <row r="12" spans="1:8" x14ac:dyDescent="0.2">
      <c r="A12" s="228"/>
      <c r="B12" s="229"/>
      <c r="C12" s="229">
        <v>2</v>
      </c>
      <c r="D12" s="46" t="s">
        <v>79</v>
      </c>
      <c r="E12" s="47">
        <v>290</v>
      </c>
      <c r="F12" s="53">
        <v>0</v>
      </c>
      <c r="G12" s="54">
        <v>0</v>
      </c>
      <c r="H12" s="52"/>
    </row>
    <row r="13" spans="1:8" x14ac:dyDescent="0.2">
      <c r="A13" s="228"/>
      <c r="B13" s="229"/>
      <c r="C13" s="229"/>
      <c r="D13" s="46" t="s">
        <v>81</v>
      </c>
      <c r="E13" s="47">
        <v>210</v>
      </c>
      <c r="F13" s="53">
        <v>0</v>
      </c>
      <c r="G13" s="54">
        <v>0</v>
      </c>
      <c r="H13" s="52"/>
    </row>
    <row r="14" spans="1:8" x14ac:dyDescent="0.2">
      <c r="A14" s="228"/>
      <c r="B14" s="228">
        <v>220</v>
      </c>
      <c r="C14" s="228">
        <v>1</v>
      </c>
      <c r="D14" s="46" t="s">
        <v>82</v>
      </c>
      <c r="E14" s="55">
        <v>260</v>
      </c>
      <c r="F14" s="53">
        <v>0</v>
      </c>
      <c r="G14" s="54">
        <v>0</v>
      </c>
      <c r="H14" s="52"/>
    </row>
    <row r="15" spans="1:8" x14ac:dyDescent="0.2">
      <c r="A15" s="228"/>
      <c r="B15" s="228"/>
      <c r="C15" s="228"/>
      <c r="D15" s="46" t="s">
        <v>79</v>
      </c>
      <c r="E15" s="55">
        <v>210</v>
      </c>
      <c r="F15" s="53">
        <v>0</v>
      </c>
      <c r="G15" s="54">
        <v>0</v>
      </c>
      <c r="H15" s="52"/>
    </row>
    <row r="16" spans="1:8" x14ac:dyDescent="0.2">
      <c r="A16" s="228"/>
      <c r="B16" s="228"/>
      <c r="C16" s="228"/>
      <c r="D16" s="46" t="s">
        <v>81</v>
      </c>
      <c r="E16" s="55">
        <v>140</v>
      </c>
      <c r="F16" s="53">
        <v>0</v>
      </c>
      <c r="G16" s="54">
        <v>0</v>
      </c>
      <c r="H16" s="52"/>
    </row>
    <row r="17" spans="1:8" x14ac:dyDescent="0.2">
      <c r="A17" s="228"/>
      <c r="B17" s="228"/>
      <c r="C17" s="228">
        <v>2</v>
      </c>
      <c r="D17" s="46" t="s">
        <v>79</v>
      </c>
      <c r="E17" s="55">
        <v>270</v>
      </c>
      <c r="F17" s="53">
        <v>0</v>
      </c>
      <c r="G17" s="54">
        <v>0</v>
      </c>
      <c r="H17" s="52"/>
    </row>
    <row r="18" spans="1:8" x14ac:dyDescent="0.2">
      <c r="A18" s="228"/>
      <c r="B18" s="228"/>
      <c r="C18" s="228"/>
      <c r="D18" s="46" t="s">
        <v>81</v>
      </c>
      <c r="E18" s="55">
        <v>180</v>
      </c>
      <c r="F18" s="53">
        <v>0</v>
      </c>
      <c r="G18" s="54">
        <v>0</v>
      </c>
      <c r="H18" s="52"/>
    </row>
    <row r="19" spans="1:8" x14ac:dyDescent="0.2">
      <c r="A19" s="228"/>
      <c r="B19" s="228" t="s">
        <v>83</v>
      </c>
      <c r="C19" s="228">
        <v>1</v>
      </c>
      <c r="D19" s="46" t="s">
        <v>82</v>
      </c>
      <c r="E19" s="55">
        <v>180</v>
      </c>
      <c r="F19" s="53">
        <v>0</v>
      </c>
      <c r="G19" s="54">
        <v>0</v>
      </c>
      <c r="H19" s="52"/>
    </row>
    <row r="20" spans="1:8" x14ac:dyDescent="0.2">
      <c r="A20" s="228"/>
      <c r="B20" s="228"/>
      <c r="C20" s="228"/>
      <c r="D20" s="46" t="s">
        <v>79</v>
      </c>
      <c r="E20" s="55">
        <v>160</v>
      </c>
      <c r="F20" s="53">
        <v>0</v>
      </c>
      <c r="G20" s="54">
        <v>0</v>
      </c>
      <c r="H20" s="52"/>
    </row>
    <row r="21" spans="1:8" x14ac:dyDescent="0.2">
      <c r="A21" s="228"/>
      <c r="B21" s="228"/>
      <c r="C21" s="228"/>
      <c r="D21" s="46" t="s">
        <v>81</v>
      </c>
      <c r="E21" s="55">
        <v>130</v>
      </c>
      <c r="F21" s="53">
        <v>0</v>
      </c>
      <c r="G21" s="54">
        <v>0</v>
      </c>
      <c r="H21" s="52"/>
    </row>
    <row r="22" spans="1:8" x14ac:dyDescent="0.2">
      <c r="A22" s="228"/>
      <c r="B22" s="228"/>
      <c r="C22" s="228">
        <v>2</v>
      </c>
      <c r="D22" s="46" t="s">
        <v>79</v>
      </c>
      <c r="E22" s="55">
        <v>190</v>
      </c>
      <c r="F22" s="53">
        <v>0</v>
      </c>
      <c r="G22" s="54">
        <v>0</v>
      </c>
      <c r="H22" s="52"/>
    </row>
    <row r="23" spans="1:8" x14ac:dyDescent="0.2">
      <c r="A23" s="228"/>
      <c r="B23" s="228"/>
      <c r="C23" s="228"/>
      <c r="D23" s="46" t="s">
        <v>81</v>
      </c>
      <c r="E23" s="55">
        <v>160</v>
      </c>
      <c r="F23" s="53">
        <v>0</v>
      </c>
      <c r="G23" s="54">
        <v>0</v>
      </c>
      <c r="H23" s="52"/>
    </row>
    <row r="24" spans="1:8" x14ac:dyDescent="0.2">
      <c r="A24" s="228" t="s">
        <v>84</v>
      </c>
      <c r="B24" s="56">
        <v>220</v>
      </c>
      <c r="C24" s="46" t="s">
        <v>78</v>
      </c>
      <c r="D24" s="46" t="s">
        <v>78</v>
      </c>
      <c r="E24" s="55">
        <v>3000</v>
      </c>
      <c r="F24" s="53">
        <v>0</v>
      </c>
      <c r="G24" s="54">
        <v>0</v>
      </c>
      <c r="H24" s="52"/>
    </row>
    <row r="25" spans="1:8" x14ac:dyDescent="0.2">
      <c r="A25" s="228"/>
      <c r="B25" s="56">
        <v>110</v>
      </c>
      <c r="C25" s="46" t="s">
        <v>78</v>
      </c>
      <c r="D25" s="46" t="s">
        <v>78</v>
      </c>
      <c r="E25" s="55">
        <v>2300</v>
      </c>
      <c r="F25" s="53">
        <v>0</v>
      </c>
      <c r="G25" s="54">
        <v>0</v>
      </c>
      <c r="H25" s="52"/>
    </row>
    <row r="26" spans="1:8" x14ac:dyDescent="0.2">
      <c r="A26" s="57"/>
      <c r="B26" s="57" t="s">
        <v>85</v>
      </c>
      <c r="C26" s="57"/>
      <c r="D26" s="57"/>
      <c r="E26" s="58"/>
      <c r="F26" s="59">
        <f>SUM(F6:F25)</f>
        <v>0</v>
      </c>
      <c r="G26" s="60">
        <f>SUM(G6:G25)</f>
        <v>0</v>
      </c>
      <c r="H26" s="52"/>
    </row>
    <row r="27" spans="1:8" x14ac:dyDescent="0.2">
      <c r="A27" s="229" t="s">
        <v>77</v>
      </c>
      <c r="B27" s="229">
        <v>35</v>
      </c>
      <c r="C27" s="229">
        <v>1</v>
      </c>
      <c r="D27" s="46" t="s">
        <v>82</v>
      </c>
      <c r="E27" s="55">
        <v>170</v>
      </c>
      <c r="F27" s="53">
        <f>'[4]П2.1 Орион'!F27+'[4]П2.1 Керамик'!F27+'[4]П2.1 Кирпичная'!F27+'[4]П2.1 НР '!P27+'[4]П2.1 Радуга'!F27+'[4]П2.1ЗооЗабота'!F27+'[4]П2.1 ГСК ТВЕР'!F27+'[4]П2.1 ЯЗТА'!P27+'[4]П2.1 РАЗ'!P27+'[4]П2.1. ИЦ'!P27+'[4]П2.1 Павловская'!F27</f>
        <v>0</v>
      </c>
      <c r="G27" s="54">
        <f t="shared" ref="G27:G32" si="0">$E27*F27/100</f>
        <v>0</v>
      </c>
      <c r="H27" s="52"/>
    </row>
    <row r="28" spans="1:8" x14ac:dyDescent="0.2">
      <c r="A28" s="229"/>
      <c r="B28" s="229"/>
      <c r="C28" s="229"/>
      <c r="D28" s="46" t="s">
        <v>79</v>
      </c>
      <c r="E28" s="55">
        <v>140</v>
      </c>
      <c r="F28" s="53">
        <f>'[4]П2.1 Орион'!F28+'[4]П2.1 Керамик'!F28+'[4]П2.1 Кирпичная'!F28+'[4]П2.1 НР '!P28+'[4]П2.1 Радуга'!F28+'[4]П2.1ЗооЗабота'!F28+'[4]П2.1 ГСК ТВЕР'!F28+'[4]П2.1 ЯЗТА'!P28+'[4]П2.1 РАЗ'!P28+'[4]П2.1. ИЦ'!P28+'[4]П2.1 Павловская'!F28</f>
        <v>0</v>
      </c>
      <c r="G28" s="54">
        <f t="shared" si="0"/>
        <v>0</v>
      </c>
      <c r="H28" s="52"/>
    </row>
    <row r="29" spans="1:8" x14ac:dyDescent="0.2">
      <c r="A29" s="229"/>
      <c r="B29" s="229"/>
      <c r="C29" s="229"/>
      <c r="D29" s="46" t="s">
        <v>81</v>
      </c>
      <c r="E29" s="55">
        <v>120</v>
      </c>
      <c r="F29" s="53">
        <f>'[4]П2.1 Орион'!F29+'[4]П2.1 Керамик'!F29+'[4]П2.1 Кирпичная'!F29+'[4]П2.1 НР '!P29+'[4]П2.1 Радуга'!F29+'[4]П2.1ЗооЗабота'!F29+'[4]П2.1 ГСК ТВЕР'!F29+'[4]П2.1 ЯЗТА'!P29+'[4]П2.1 РАЗ'!P29+'[4]П2.1. ИЦ'!P29+'[4]П2.1 Павловская'!F29</f>
        <v>0</v>
      </c>
      <c r="G29" s="54">
        <f t="shared" si="0"/>
        <v>0</v>
      </c>
      <c r="H29" s="52"/>
    </row>
    <row r="30" spans="1:8" x14ac:dyDescent="0.2">
      <c r="A30" s="229"/>
      <c r="B30" s="229"/>
      <c r="C30" s="229">
        <v>2</v>
      </c>
      <c r="D30" s="46" t="s">
        <v>79</v>
      </c>
      <c r="E30" s="55">
        <v>180</v>
      </c>
      <c r="F30" s="53">
        <f>'[4]П2.1 Орион'!F30+'[4]П2.1 Керамик'!F30+'[4]П2.1 Кирпичная'!F30+'[4]П2.1 НР '!P30+'[4]П2.1 Радуга'!F30+'[4]П2.1ЗооЗабота'!F30+'[4]П2.1 ГСК ТВЕР'!F30+'[4]П2.1 ЯЗТА'!P30+'[4]П2.1 РАЗ'!P30+'[4]П2.1. ИЦ'!P30+'[4]П2.1 Павловская'!F30</f>
        <v>0</v>
      </c>
      <c r="G30" s="54">
        <f t="shared" si="0"/>
        <v>0</v>
      </c>
      <c r="H30" s="52"/>
    </row>
    <row r="31" spans="1:8" x14ac:dyDescent="0.2">
      <c r="A31" s="229"/>
      <c r="B31" s="229"/>
      <c r="C31" s="229"/>
      <c r="D31" s="46" t="s">
        <v>81</v>
      </c>
      <c r="E31" s="55">
        <v>150</v>
      </c>
      <c r="F31" s="53">
        <f>'[4]П2.1 Орион'!F31+'[4]П2.1 Керамик'!F31+'[4]П2.1 Кирпичная'!F31+'[4]П2.1 НР '!P31+'[4]П2.1 Радуга'!F31+'[4]П2.1ЗооЗабота'!F31+'[4]П2.1 ГСК ТВЕР'!F31+'[4]П2.1 ЯЗТА'!P31+'[4]П2.1 РАЗ'!P31+'[4]П2.1. ИЦ'!P31+'[4]П2.1 Павловская'!F31</f>
        <v>0</v>
      </c>
      <c r="G31" s="54">
        <f t="shared" si="0"/>
        <v>0</v>
      </c>
      <c r="H31" s="52"/>
    </row>
    <row r="32" spans="1:8" x14ac:dyDescent="0.2">
      <c r="A32" s="61" t="s">
        <v>84</v>
      </c>
      <c r="B32" s="56" t="s">
        <v>86</v>
      </c>
      <c r="C32" s="46" t="s">
        <v>78</v>
      </c>
      <c r="D32" s="46" t="s">
        <v>78</v>
      </c>
      <c r="E32" s="55">
        <v>470</v>
      </c>
      <c r="F32" s="53">
        <f>'[4]П2.1 Орион'!F32+'[4]П2.1 Керамик'!F32+'[4]П2.1 Кирпичная'!F32+'[4]П2.1 НР '!P32+'[4]П2.1 Радуга'!F32+'[4]П2.1ЗооЗабота'!F32+'[4]П2.1 ГСК ТВЕР'!F32+'[4]П2.1 ЯЗТА'!P32+'[4]П2.1 РАЗ'!P32+'[4]П2.1. ИЦ'!P32+'[4]П2.1 Павловская'!F32</f>
        <v>0</v>
      </c>
      <c r="G32" s="54">
        <f t="shared" si="0"/>
        <v>0</v>
      </c>
      <c r="H32" s="52"/>
    </row>
    <row r="33" spans="1:8" x14ac:dyDescent="0.2">
      <c r="A33" s="62"/>
      <c r="B33" s="57" t="s">
        <v>87</v>
      </c>
      <c r="C33" s="63"/>
      <c r="D33" s="63"/>
      <c r="E33" s="64"/>
      <c r="F33" s="65">
        <f>SUM(F27:F32)</f>
        <v>0</v>
      </c>
      <c r="G33" s="66">
        <f>SUM(G27:G32)</f>
        <v>0</v>
      </c>
      <c r="H33" s="52"/>
    </row>
    <row r="34" spans="1:8" x14ac:dyDescent="0.2">
      <c r="A34" s="229" t="s">
        <v>77</v>
      </c>
      <c r="B34" s="233" t="s">
        <v>88</v>
      </c>
      <c r="C34" s="229" t="s">
        <v>78</v>
      </c>
      <c r="D34" s="67" t="s">
        <v>82</v>
      </c>
      <c r="E34" s="55">
        <v>160</v>
      </c>
      <c r="F34" s="53">
        <v>0</v>
      </c>
      <c r="G34" s="54">
        <v>0</v>
      </c>
      <c r="H34" s="52"/>
    </row>
    <row r="35" spans="1:8" ht="33.75" x14ac:dyDescent="0.2">
      <c r="A35" s="229"/>
      <c r="B35" s="233"/>
      <c r="C35" s="229"/>
      <c r="D35" s="68" t="s">
        <v>89</v>
      </c>
      <c r="E35" s="69">
        <v>140</v>
      </c>
      <c r="F35" s="53">
        <v>0</v>
      </c>
      <c r="G35" s="54">
        <v>0</v>
      </c>
      <c r="H35" s="52"/>
    </row>
    <row r="36" spans="1:8" ht="22.5" x14ac:dyDescent="0.2">
      <c r="A36" s="229"/>
      <c r="B36" s="233"/>
      <c r="C36" s="229"/>
      <c r="D36" s="68" t="s">
        <v>90</v>
      </c>
      <c r="E36" s="69">
        <v>110</v>
      </c>
      <c r="F36" s="53">
        <v>5.8599999999999994</v>
      </c>
      <c r="G36" s="70">
        <v>5.016</v>
      </c>
      <c r="H36" s="71">
        <v>95</v>
      </c>
    </row>
    <row r="37" spans="1:8" x14ac:dyDescent="0.2">
      <c r="A37" s="61" t="s">
        <v>84</v>
      </c>
      <c r="B37" s="56" t="s">
        <v>91</v>
      </c>
      <c r="C37" s="46" t="s">
        <v>78</v>
      </c>
      <c r="D37" s="46" t="s">
        <v>78</v>
      </c>
      <c r="E37" s="55">
        <v>350</v>
      </c>
      <c r="F37" s="53">
        <v>31.280000000000005</v>
      </c>
      <c r="G37" s="70">
        <v>88.935000000000016</v>
      </c>
      <c r="H37" s="71">
        <v>50</v>
      </c>
    </row>
    <row r="38" spans="1:8" x14ac:dyDescent="0.2">
      <c r="A38" s="57"/>
      <c r="B38" s="57" t="s">
        <v>92</v>
      </c>
      <c r="C38" s="72"/>
      <c r="D38" s="72"/>
      <c r="E38" s="73"/>
      <c r="F38" s="59">
        <f>SUM(F34:F37)</f>
        <v>37.14</v>
      </c>
      <c r="G38" s="74">
        <f>SUM(G34:G37)</f>
        <v>93.951000000000022</v>
      </c>
      <c r="H38" s="71"/>
    </row>
    <row r="39" spans="1:8" x14ac:dyDescent="0.2">
      <c r="A39" s="229" t="s">
        <v>77</v>
      </c>
      <c r="B39" s="232" t="s">
        <v>93</v>
      </c>
      <c r="C39" s="229" t="s">
        <v>78</v>
      </c>
      <c r="D39" s="67" t="s">
        <v>82</v>
      </c>
      <c r="E39" s="55">
        <v>260</v>
      </c>
      <c r="F39" s="53">
        <v>0</v>
      </c>
      <c r="G39" s="54">
        <v>0</v>
      </c>
      <c r="H39" s="71"/>
    </row>
    <row r="40" spans="1:8" ht="33.75" x14ac:dyDescent="0.2">
      <c r="A40" s="229"/>
      <c r="B40" s="232"/>
      <c r="C40" s="229"/>
      <c r="D40" s="68" t="s">
        <v>89</v>
      </c>
      <c r="E40" s="69">
        <v>220</v>
      </c>
      <c r="F40" s="53">
        <v>0</v>
      </c>
      <c r="G40" s="54">
        <v>0</v>
      </c>
      <c r="H40" s="71"/>
    </row>
    <row r="41" spans="1:8" ht="22.5" x14ac:dyDescent="0.2">
      <c r="A41" s="229"/>
      <c r="B41" s="232"/>
      <c r="C41" s="229"/>
      <c r="D41" s="68" t="s">
        <v>90</v>
      </c>
      <c r="E41" s="69">
        <v>150</v>
      </c>
      <c r="F41" s="53">
        <v>3.363</v>
      </c>
      <c r="G41" s="75">
        <v>0.40500000000000003</v>
      </c>
      <c r="H41" s="71">
        <v>5</v>
      </c>
    </row>
    <row r="42" spans="1:8" x14ac:dyDescent="0.2">
      <c r="A42" s="46" t="s">
        <v>84</v>
      </c>
      <c r="B42" s="76" t="s">
        <v>94</v>
      </c>
      <c r="C42" s="46" t="s">
        <v>78</v>
      </c>
      <c r="D42" s="46" t="s">
        <v>78</v>
      </c>
      <c r="E42" s="55">
        <v>270</v>
      </c>
      <c r="F42" s="53">
        <v>19.277999999999999</v>
      </c>
      <c r="G42" s="54">
        <v>34.262999999999998</v>
      </c>
      <c r="H42" s="71">
        <v>5</v>
      </c>
    </row>
    <row r="43" spans="1:8" x14ac:dyDescent="0.2">
      <c r="A43" s="57"/>
      <c r="B43" s="57" t="s">
        <v>95</v>
      </c>
      <c r="C43" s="57"/>
      <c r="D43" s="57"/>
      <c r="E43" s="58"/>
      <c r="F43" s="77">
        <f>SUM(F39:F42)</f>
        <v>22.640999999999998</v>
      </c>
      <c r="G43" s="60">
        <f>SUM(G39:G42)</f>
        <v>34.667999999999999</v>
      </c>
      <c r="H43" s="52"/>
    </row>
    <row r="44" spans="1:8" ht="13.5" thickBot="1" x14ac:dyDescent="0.25">
      <c r="A44" s="78" t="s">
        <v>96</v>
      </c>
      <c r="B44" s="79"/>
      <c r="C44" s="79"/>
      <c r="D44" s="79"/>
      <c r="E44" s="80"/>
      <c r="F44" s="81">
        <f>F26+F33+F38+F43</f>
        <v>59.780999999999999</v>
      </c>
      <c r="G44" s="82">
        <f>G26+G33+G38+G43</f>
        <v>128.61900000000003</v>
      </c>
      <c r="H44" s="52"/>
    </row>
    <row r="45" spans="1:8" x14ac:dyDescent="0.2">
      <c r="A45" s="83"/>
      <c r="B45" s="84" t="s">
        <v>85</v>
      </c>
      <c r="C45" s="85"/>
      <c r="D45" s="85"/>
      <c r="E45" s="86"/>
      <c r="F45" s="87">
        <f>F26</f>
        <v>0</v>
      </c>
      <c r="G45" s="87">
        <f>G26</f>
        <v>0</v>
      </c>
      <c r="H45" s="52"/>
    </row>
    <row r="46" spans="1:8" x14ac:dyDescent="0.2">
      <c r="A46" s="83"/>
      <c r="B46" s="88" t="s">
        <v>87</v>
      </c>
      <c r="C46" s="85"/>
      <c r="D46" s="85"/>
      <c r="E46" s="86"/>
      <c r="F46" s="89">
        <f>F33</f>
        <v>0</v>
      </c>
      <c r="G46" s="89">
        <f>G33</f>
        <v>0</v>
      </c>
      <c r="H46" s="52"/>
    </row>
    <row r="47" spans="1:8" x14ac:dyDescent="0.2">
      <c r="A47" s="83"/>
      <c r="B47" s="88" t="s">
        <v>92</v>
      </c>
      <c r="C47" s="85"/>
      <c r="D47" s="85"/>
      <c r="E47" s="86"/>
      <c r="F47" s="89">
        <f>F38</f>
        <v>37.14</v>
      </c>
      <c r="G47" s="89">
        <f>G38</f>
        <v>93.951000000000022</v>
      </c>
      <c r="H47" s="71">
        <f>(H36+H37)/2</f>
        <v>72.5</v>
      </c>
    </row>
    <row r="48" spans="1:8" x14ac:dyDescent="0.2">
      <c r="A48" s="90"/>
      <c r="B48" s="88" t="s">
        <v>95</v>
      </c>
      <c r="C48" s="90"/>
      <c r="D48" s="91"/>
      <c r="E48" s="91"/>
      <c r="F48" s="89">
        <f>F43</f>
        <v>22.640999999999998</v>
      </c>
      <c r="G48" s="89">
        <f>G43</f>
        <v>34.667999999999999</v>
      </c>
      <c r="H48" s="71">
        <v>5</v>
      </c>
    </row>
    <row r="49" spans="1:8" x14ac:dyDescent="0.2">
      <c r="A49" s="90"/>
      <c r="B49" s="88" t="s">
        <v>36</v>
      </c>
      <c r="C49" s="90"/>
      <c r="D49" s="91"/>
      <c r="E49" s="91"/>
      <c r="F49" s="89">
        <f>SUM(F45:F48)</f>
        <v>59.780999999999999</v>
      </c>
      <c r="G49" s="89">
        <f>SUM(G45:G48)</f>
        <v>128.61900000000003</v>
      </c>
      <c r="H49" s="52"/>
    </row>
  </sheetData>
  <mergeCells count="25">
    <mergeCell ref="A1:G1"/>
    <mergeCell ref="C2:D2"/>
    <mergeCell ref="C19:C21"/>
    <mergeCell ref="C22:C23"/>
    <mergeCell ref="A39:A41"/>
    <mergeCell ref="B39:B41"/>
    <mergeCell ref="C39:C41"/>
    <mergeCell ref="A24:A25"/>
    <mergeCell ref="A34:A36"/>
    <mergeCell ref="B34:B36"/>
    <mergeCell ref="C34:C36"/>
    <mergeCell ref="A27:A31"/>
    <mergeCell ref="B27:B31"/>
    <mergeCell ref="C27:C29"/>
    <mergeCell ref="C30:C31"/>
    <mergeCell ref="A6:A23"/>
    <mergeCell ref="B14:B18"/>
    <mergeCell ref="C14:C16"/>
    <mergeCell ref="C17:C18"/>
    <mergeCell ref="B19:B23"/>
    <mergeCell ref="B8:B9"/>
    <mergeCell ref="C8:C9"/>
    <mergeCell ref="B10:B13"/>
    <mergeCell ref="C10:C11"/>
    <mergeCell ref="C12:C13"/>
  </mergeCells>
  <dataValidations count="1">
    <dataValidation allowBlank="1" showInputMessage="1" showErrorMessage="1" prompt="км" sqref="F6:F25 F34:F37 F27:F32 F39:F42" xr:uid="{00000000-0002-0000-0400-000000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topLeftCell="A28" workbookViewId="0">
      <selection activeCell="F6" sqref="F6:F32"/>
    </sheetView>
  </sheetViews>
  <sheetFormatPr defaultRowHeight="12.75" x14ac:dyDescent="0.2"/>
  <cols>
    <col min="5" max="5" width="14.140625" customWidth="1"/>
    <col min="6" max="6" width="15.28515625" customWidth="1"/>
    <col min="7" max="7" width="21.140625" customWidth="1"/>
  </cols>
  <sheetData>
    <row r="1" spans="1:8" x14ac:dyDescent="0.2">
      <c r="A1" s="230" t="s">
        <v>97</v>
      </c>
      <c r="B1" s="230"/>
      <c r="C1" s="230"/>
      <c r="D1" s="230"/>
      <c r="E1" s="230"/>
      <c r="F1" s="230"/>
      <c r="G1" s="230"/>
    </row>
    <row r="2" spans="1:8" ht="13.5" thickBot="1" x14ac:dyDescent="0.25">
      <c r="A2" s="92"/>
      <c r="B2" s="92"/>
      <c r="C2" s="231" t="s">
        <v>560</v>
      </c>
      <c r="D2" s="231"/>
      <c r="E2" s="92"/>
      <c r="F2" s="92"/>
      <c r="G2" s="92"/>
    </row>
    <row r="3" spans="1:8" ht="45" x14ac:dyDescent="0.2">
      <c r="A3" s="246" t="s">
        <v>98</v>
      </c>
      <c r="B3" s="246" t="s">
        <v>99</v>
      </c>
      <c r="C3" s="246" t="s">
        <v>100</v>
      </c>
      <c r="D3" s="246" t="s">
        <v>64</v>
      </c>
      <c r="E3" s="47" t="s">
        <v>101</v>
      </c>
      <c r="F3" s="48" t="s">
        <v>102</v>
      </c>
      <c r="G3" s="49" t="s">
        <v>69</v>
      </c>
      <c r="H3" s="50" t="s">
        <v>70</v>
      </c>
    </row>
    <row r="4" spans="1:8" x14ac:dyDescent="0.2">
      <c r="A4" s="248"/>
      <c r="B4" s="248"/>
      <c r="C4" s="248"/>
      <c r="D4" s="248"/>
      <c r="E4" s="47" t="s">
        <v>103</v>
      </c>
      <c r="F4" s="51" t="s">
        <v>104</v>
      </c>
      <c r="G4" s="46" t="s">
        <v>73</v>
      </c>
      <c r="H4" s="50" t="s">
        <v>74</v>
      </c>
    </row>
    <row r="5" spans="1:8" x14ac:dyDescent="0.2">
      <c r="A5" s="93">
        <v>1</v>
      </c>
      <c r="B5" s="46">
        <f>+A5+1</f>
        <v>2</v>
      </c>
      <c r="C5" s="46">
        <f>+B5+1</f>
        <v>3</v>
      </c>
      <c r="D5" s="46">
        <f>+C5+1</f>
        <v>4</v>
      </c>
      <c r="E5" s="47">
        <f>+D5+1</f>
        <v>5</v>
      </c>
      <c r="F5" s="51" t="s">
        <v>75</v>
      </c>
      <c r="G5" s="46" t="s">
        <v>105</v>
      </c>
      <c r="H5" s="71"/>
    </row>
    <row r="6" spans="1:8" x14ac:dyDescent="0.2">
      <c r="A6" s="243" t="s">
        <v>106</v>
      </c>
      <c r="B6" s="246" t="s">
        <v>107</v>
      </c>
      <c r="C6" s="246" t="s">
        <v>108</v>
      </c>
      <c r="D6" s="46">
        <v>220</v>
      </c>
      <c r="E6" s="69">
        <v>210</v>
      </c>
      <c r="F6" s="94">
        <v>0</v>
      </c>
      <c r="G6" s="54">
        <f>$E6*F6</f>
        <v>0</v>
      </c>
      <c r="H6" s="71"/>
    </row>
    <row r="7" spans="1:8" x14ac:dyDescent="0.2">
      <c r="A7" s="244"/>
      <c r="B7" s="247"/>
      <c r="C7" s="247"/>
      <c r="D7" s="46" t="s">
        <v>109</v>
      </c>
      <c r="E7" s="69">
        <v>105</v>
      </c>
      <c r="F7" s="94">
        <v>1</v>
      </c>
      <c r="G7" s="54">
        <f>$E7*F7</f>
        <v>105</v>
      </c>
      <c r="H7" s="71">
        <v>72</v>
      </c>
    </row>
    <row r="8" spans="1:8" x14ac:dyDescent="0.2">
      <c r="A8" s="245"/>
      <c r="B8" s="248"/>
      <c r="C8" s="248"/>
      <c r="D8" s="46">
        <v>35</v>
      </c>
      <c r="E8" s="69">
        <v>75</v>
      </c>
      <c r="F8" s="94">
        <v>1</v>
      </c>
      <c r="G8" s="54">
        <f>$E8*F8</f>
        <v>75</v>
      </c>
      <c r="H8" s="71">
        <v>80</v>
      </c>
    </row>
    <row r="9" spans="1:8" x14ac:dyDescent="0.2">
      <c r="A9" s="243" t="s">
        <v>110</v>
      </c>
      <c r="B9" s="246" t="s">
        <v>111</v>
      </c>
      <c r="C9" s="246" t="s">
        <v>112</v>
      </c>
      <c r="D9" s="46">
        <v>220</v>
      </c>
      <c r="E9" s="69">
        <v>14</v>
      </c>
      <c r="F9" s="94">
        <v>0</v>
      </c>
      <c r="G9" s="54">
        <f>$E9*F9</f>
        <v>0</v>
      </c>
      <c r="H9" s="71"/>
    </row>
    <row r="10" spans="1:8" x14ac:dyDescent="0.2">
      <c r="A10" s="244"/>
      <c r="B10" s="247"/>
      <c r="C10" s="247"/>
      <c r="D10" s="46" t="s">
        <v>109</v>
      </c>
      <c r="E10" s="69">
        <v>7.8</v>
      </c>
      <c r="F10" s="94">
        <v>2</v>
      </c>
      <c r="G10" s="54">
        <f t="shared" ref="G10:G32" si="0">$E10*F10</f>
        <v>15.6</v>
      </c>
      <c r="H10" s="71">
        <v>72</v>
      </c>
    </row>
    <row r="11" spans="1:8" x14ac:dyDescent="0.2">
      <c r="A11" s="244"/>
      <c r="B11" s="247"/>
      <c r="C11" s="247"/>
      <c r="D11" s="46" t="s">
        <v>113</v>
      </c>
      <c r="E11" s="69">
        <v>2.1</v>
      </c>
      <c r="F11" s="94">
        <v>2</v>
      </c>
      <c r="G11" s="54">
        <f t="shared" si="0"/>
        <v>4.2</v>
      </c>
      <c r="H11" s="71">
        <v>80</v>
      </c>
    </row>
    <row r="12" spans="1:8" x14ac:dyDescent="0.2">
      <c r="A12" s="245"/>
      <c r="B12" s="248"/>
      <c r="C12" s="248"/>
      <c r="D12" s="95" t="s">
        <v>114</v>
      </c>
      <c r="E12" s="96">
        <v>1</v>
      </c>
      <c r="F12" s="94">
        <v>20</v>
      </c>
      <c r="G12" s="54">
        <f t="shared" si="0"/>
        <v>20</v>
      </c>
      <c r="H12" s="71">
        <v>20</v>
      </c>
    </row>
    <row r="13" spans="1:8" x14ac:dyDescent="0.2">
      <c r="A13" s="243" t="s">
        <v>115</v>
      </c>
      <c r="B13" s="246" t="s">
        <v>116</v>
      </c>
      <c r="C13" s="246" t="s">
        <v>117</v>
      </c>
      <c r="D13" s="46">
        <v>220</v>
      </c>
      <c r="E13" s="69">
        <v>43</v>
      </c>
      <c r="F13" s="94">
        <v>0</v>
      </c>
      <c r="G13" s="54">
        <f t="shared" si="0"/>
        <v>0</v>
      </c>
      <c r="H13" s="71"/>
    </row>
    <row r="14" spans="1:8" x14ac:dyDescent="0.2">
      <c r="A14" s="244"/>
      <c r="B14" s="247"/>
      <c r="C14" s="247"/>
      <c r="D14" s="46" t="s">
        <v>109</v>
      </c>
      <c r="E14" s="69">
        <v>26</v>
      </c>
      <c r="F14" s="94">
        <v>0</v>
      </c>
      <c r="G14" s="54">
        <f t="shared" si="0"/>
        <v>0</v>
      </c>
      <c r="H14" s="71"/>
    </row>
    <row r="15" spans="1:8" x14ac:dyDescent="0.2">
      <c r="A15" s="244"/>
      <c r="B15" s="247"/>
      <c r="C15" s="247"/>
      <c r="D15" s="46">
        <v>35</v>
      </c>
      <c r="E15" s="69">
        <v>11</v>
      </c>
      <c r="F15" s="94">
        <v>0</v>
      </c>
      <c r="G15" s="54">
        <f t="shared" si="0"/>
        <v>0</v>
      </c>
      <c r="H15" s="71"/>
    </row>
    <row r="16" spans="1:8" x14ac:dyDescent="0.2">
      <c r="A16" s="245"/>
      <c r="B16" s="248"/>
      <c r="C16" s="248"/>
      <c r="D16" s="95" t="s">
        <v>118</v>
      </c>
      <c r="E16" s="69">
        <v>5.5</v>
      </c>
      <c r="F16" s="94">
        <v>0</v>
      </c>
      <c r="G16" s="54">
        <f t="shared" si="0"/>
        <v>0</v>
      </c>
      <c r="H16" s="71"/>
    </row>
    <row r="17" spans="1:8" x14ac:dyDescent="0.2">
      <c r="A17" s="246">
        <v>4</v>
      </c>
      <c r="B17" s="246" t="s">
        <v>119</v>
      </c>
      <c r="C17" s="246" t="s">
        <v>120</v>
      </c>
      <c r="D17" s="46">
        <v>220</v>
      </c>
      <c r="E17" s="47">
        <v>23</v>
      </c>
      <c r="F17" s="94">
        <v>0</v>
      </c>
      <c r="G17" s="54">
        <f t="shared" si="0"/>
        <v>0</v>
      </c>
      <c r="H17" s="71"/>
    </row>
    <row r="18" spans="1:8" x14ac:dyDescent="0.2">
      <c r="A18" s="247"/>
      <c r="B18" s="247"/>
      <c r="C18" s="247"/>
      <c r="D18" s="46" t="s">
        <v>109</v>
      </c>
      <c r="E18" s="47">
        <v>14</v>
      </c>
      <c r="F18" s="94">
        <v>0</v>
      </c>
      <c r="G18" s="54">
        <f t="shared" si="0"/>
        <v>0</v>
      </c>
      <c r="H18" s="71"/>
    </row>
    <row r="19" spans="1:8" x14ac:dyDescent="0.2">
      <c r="A19" s="247"/>
      <c r="B19" s="247"/>
      <c r="C19" s="247"/>
      <c r="D19" s="46" t="s">
        <v>113</v>
      </c>
      <c r="E19" s="47">
        <v>6.4</v>
      </c>
      <c r="F19" s="94">
        <v>5</v>
      </c>
      <c r="G19" s="54">
        <f t="shared" si="0"/>
        <v>32</v>
      </c>
      <c r="H19" s="71">
        <v>80</v>
      </c>
    </row>
    <row r="20" spans="1:8" x14ac:dyDescent="0.2">
      <c r="A20" s="248"/>
      <c r="B20" s="248"/>
      <c r="C20" s="248"/>
      <c r="D20" s="95" t="s">
        <v>114</v>
      </c>
      <c r="E20" s="47">
        <v>3.1</v>
      </c>
      <c r="F20" s="94">
        <v>172</v>
      </c>
      <c r="G20" s="54">
        <f t="shared" si="0"/>
        <v>533.20000000000005</v>
      </c>
      <c r="H20" s="71">
        <v>75</v>
      </c>
    </row>
    <row r="21" spans="1:8" x14ac:dyDescent="0.2">
      <c r="A21" s="243" t="s">
        <v>121</v>
      </c>
      <c r="B21" s="246" t="s">
        <v>122</v>
      </c>
      <c r="C21" s="246" t="s">
        <v>112</v>
      </c>
      <c r="D21" s="46">
        <v>220</v>
      </c>
      <c r="E21" s="47">
        <v>19</v>
      </c>
      <c r="F21" s="94">
        <v>0</v>
      </c>
      <c r="G21" s="54">
        <f t="shared" si="0"/>
        <v>0</v>
      </c>
      <c r="H21" s="71"/>
    </row>
    <row r="22" spans="1:8" x14ac:dyDescent="0.2">
      <c r="A22" s="244"/>
      <c r="B22" s="247"/>
      <c r="C22" s="247"/>
      <c r="D22" s="46" t="s">
        <v>109</v>
      </c>
      <c r="E22" s="47">
        <v>9.5</v>
      </c>
      <c r="F22" s="94">
        <v>2</v>
      </c>
      <c r="G22" s="54">
        <f t="shared" si="0"/>
        <v>19</v>
      </c>
      <c r="H22" s="71">
        <v>72</v>
      </c>
    </row>
    <row r="23" spans="1:8" x14ac:dyDescent="0.2">
      <c r="A23" s="245"/>
      <c r="B23" s="248"/>
      <c r="C23" s="248"/>
      <c r="D23" s="46" t="s">
        <v>113</v>
      </c>
      <c r="E23" s="47">
        <v>4.7</v>
      </c>
      <c r="F23" s="94">
        <v>0</v>
      </c>
      <c r="G23" s="54">
        <f t="shared" si="0"/>
        <v>0</v>
      </c>
      <c r="H23" s="71"/>
    </row>
    <row r="24" spans="1:8" ht="22.5" x14ac:dyDescent="0.2">
      <c r="A24" s="61">
        <v>6</v>
      </c>
      <c r="B24" s="46" t="s">
        <v>123</v>
      </c>
      <c r="C24" s="46" t="s">
        <v>120</v>
      </c>
      <c r="D24" s="97" t="s">
        <v>118</v>
      </c>
      <c r="E24" s="47">
        <v>2.2999999999999998</v>
      </c>
      <c r="F24" s="94">
        <v>24</v>
      </c>
      <c r="G24" s="54">
        <f t="shared" si="0"/>
        <v>55.199999999999996</v>
      </c>
      <c r="H24" s="71">
        <v>5</v>
      </c>
    </row>
    <row r="25" spans="1:8" ht="56.25" x14ac:dyDescent="0.2">
      <c r="A25" s="61">
        <v>7</v>
      </c>
      <c r="B25" s="46" t="s">
        <v>124</v>
      </c>
      <c r="C25" s="46" t="s">
        <v>120</v>
      </c>
      <c r="D25" s="97" t="s">
        <v>118</v>
      </c>
      <c r="E25" s="47">
        <v>26</v>
      </c>
      <c r="F25" s="94">
        <v>0</v>
      </c>
      <c r="G25" s="54">
        <f t="shared" si="0"/>
        <v>0</v>
      </c>
      <c r="H25" s="71"/>
    </row>
    <row r="26" spans="1:8" ht="33.75" x14ac:dyDescent="0.2">
      <c r="A26" s="61">
        <v>8</v>
      </c>
      <c r="B26" s="46" t="s">
        <v>125</v>
      </c>
      <c r="C26" s="46" t="s">
        <v>120</v>
      </c>
      <c r="D26" s="97" t="s">
        <v>118</v>
      </c>
      <c r="E26" s="47">
        <v>48</v>
      </c>
      <c r="F26" s="94">
        <v>0</v>
      </c>
      <c r="G26" s="54">
        <f t="shared" si="0"/>
        <v>0</v>
      </c>
      <c r="H26" s="71"/>
    </row>
    <row r="27" spans="1:8" x14ac:dyDescent="0.2">
      <c r="A27" s="243">
        <v>9</v>
      </c>
      <c r="B27" s="246" t="s">
        <v>126</v>
      </c>
      <c r="C27" s="246" t="s">
        <v>127</v>
      </c>
      <c r="D27" s="46">
        <v>110</v>
      </c>
      <c r="E27" s="47">
        <v>2.4</v>
      </c>
      <c r="F27" s="94">
        <v>0</v>
      </c>
      <c r="G27" s="54">
        <f t="shared" si="0"/>
        <v>0</v>
      </c>
      <c r="H27" s="71"/>
    </row>
    <row r="28" spans="1:8" x14ac:dyDescent="0.2">
      <c r="A28" s="245"/>
      <c r="B28" s="248"/>
      <c r="C28" s="248"/>
      <c r="D28" s="97" t="s">
        <v>118</v>
      </c>
      <c r="E28" s="47">
        <v>2.4</v>
      </c>
      <c r="F28" s="94">
        <v>0</v>
      </c>
      <c r="G28" s="54">
        <f t="shared" si="0"/>
        <v>0</v>
      </c>
      <c r="H28" s="71"/>
    </row>
    <row r="29" spans="1:8" ht="33.75" x14ac:dyDescent="0.2">
      <c r="A29" s="61">
        <v>10</v>
      </c>
      <c r="B29" s="46" t="s">
        <v>128</v>
      </c>
      <c r="C29" s="46" t="s">
        <v>129</v>
      </c>
      <c r="D29" s="97" t="s">
        <v>118</v>
      </c>
      <c r="E29" s="47">
        <v>2.5</v>
      </c>
      <c r="F29" s="94">
        <v>0</v>
      </c>
      <c r="G29" s="54">
        <f t="shared" si="0"/>
        <v>0</v>
      </c>
      <c r="H29" s="71"/>
    </row>
    <row r="30" spans="1:8" ht="45" x14ac:dyDescent="0.2">
      <c r="A30" s="61">
        <v>11</v>
      </c>
      <c r="B30" s="46" t="s">
        <v>130</v>
      </c>
      <c r="C30" s="46" t="s">
        <v>131</v>
      </c>
      <c r="D30" s="97" t="s">
        <v>118</v>
      </c>
      <c r="E30" s="47">
        <v>2.2999999999999998</v>
      </c>
      <c r="F30" s="94">
        <v>6</v>
      </c>
      <c r="G30" s="54">
        <f t="shared" si="0"/>
        <v>13.799999999999999</v>
      </c>
      <c r="H30" s="71">
        <v>68</v>
      </c>
    </row>
    <row r="31" spans="1:8" ht="45" x14ac:dyDescent="0.2">
      <c r="A31" s="61">
        <v>12</v>
      </c>
      <c r="B31" s="46" t="s">
        <v>132</v>
      </c>
      <c r="C31" s="46" t="s">
        <v>131</v>
      </c>
      <c r="D31" s="97" t="s">
        <v>118</v>
      </c>
      <c r="E31" s="47">
        <v>3</v>
      </c>
      <c r="F31" s="94">
        <v>9</v>
      </c>
      <c r="G31" s="54">
        <f t="shared" si="0"/>
        <v>27</v>
      </c>
      <c r="H31" s="71">
        <v>5</v>
      </c>
    </row>
    <row r="32" spans="1:8" ht="56.25" x14ac:dyDescent="0.2">
      <c r="A32" s="61">
        <v>13</v>
      </c>
      <c r="B32" s="46" t="s">
        <v>133</v>
      </c>
      <c r="C32" s="46" t="s">
        <v>134</v>
      </c>
      <c r="D32" s="46">
        <v>35</v>
      </c>
      <c r="E32" s="47">
        <v>3.5</v>
      </c>
      <c r="F32" s="94">
        <v>0</v>
      </c>
      <c r="G32" s="54">
        <f t="shared" si="0"/>
        <v>0</v>
      </c>
      <c r="H32" s="71"/>
    </row>
    <row r="33" spans="1:8" x14ac:dyDescent="0.2">
      <c r="A33" s="234">
        <v>14</v>
      </c>
      <c r="B33" s="237" t="s">
        <v>135</v>
      </c>
      <c r="C33" s="238"/>
      <c r="D33" s="63" t="s">
        <v>136</v>
      </c>
      <c r="E33" s="98" t="s">
        <v>78</v>
      </c>
      <c r="F33" s="99"/>
      <c r="G33" s="100">
        <f>G6+G7+G9+G10+G13+G14+G17+G18+G21+G22+G27</f>
        <v>139.6</v>
      </c>
      <c r="H33" s="71">
        <v>72</v>
      </c>
    </row>
    <row r="34" spans="1:8" x14ac:dyDescent="0.2">
      <c r="A34" s="235"/>
      <c r="B34" s="239"/>
      <c r="C34" s="240"/>
      <c r="D34" s="63" t="s">
        <v>137</v>
      </c>
      <c r="E34" s="98" t="s">
        <v>78</v>
      </c>
      <c r="F34" s="99"/>
      <c r="G34" s="100">
        <f>G8+G11+G15+G19+G23+G32</f>
        <v>111.2</v>
      </c>
      <c r="H34" s="71">
        <v>80</v>
      </c>
    </row>
    <row r="35" spans="1:8" x14ac:dyDescent="0.2">
      <c r="A35" s="235"/>
      <c r="B35" s="239"/>
      <c r="C35" s="240"/>
      <c r="D35" s="63" t="s">
        <v>138</v>
      </c>
      <c r="E35" s="98" t="s">
        <v>78</v>
      </c>
      <c r="F35" s="99"/>
      <c r="G35" s="100">
        <f>G12+G16+G20+G24+G25+G26+G28+G29+G30+G31</f>
        <v>649.20000000000005</v>
      </c>
      <c r="H35" s="71">
        <v>35</v>
      </c>
    </row>
    <row r="36" spans="1:8" x14ac:dyDescent="0.2">
      <c r="A36" s="236"/>
      <c r="B36" s="241"/>
      <c r="C36" s="242"/>
      <c r="D36" s="63" t="s">
        <v>139</v>
      </c>
      <c r="E36" s="98" t="s">
        <v>78</v>
      </c>
      <c r="F36" s="99"/>
      <c r="G36" s="100">
        <v>0</v>
      </c>
      <c r="H36" s="71"/>
    </row>
    <row r="37" spans="1:8" x14ac:dyDescent="0.2">
      <c r="A37" s="101" t="s">
        <v>140</v>
      </c>
      <c r="B37" s="101"/>
      <c r="C37" s="101"/>
      <c r="D37" s="101"/>
      <c r="E37" s="102"/>
      <c r="F37" s="103"/>
      <c r="G37" s="100">
        <f>SUM(G33:G36)</f>
        <v>900</v>
      </c>
      <c r="H37" s="71"/>
    </row>
  </sheetData>
  <mergeCells count="26">
    <mergeCell ref="A1:G1"/>
    <mergeCell ref="C2:D2"/>
    <mergeCell ref="A3:A4"/>
    <mergeCell ref="B3:B4"/>
    <mergeCell ref="C3:C4"/>
    <mergeCell ref="D3:D4"/>
    <mergeCell ref="A6:A8"/>
    <mergeCell ref="B6:B8"/>
    <mergeCell ref="C6:C8"/>
    <mergeCell ref="A9:A12"/>
    <mergeCell ref="B9:B12"/>
    <mergeCell ref="C9:C12"/>
    <mergeCell ref="A13:A16"/>
    <mergeCell ref="B13:B16"/>
    <mergeCell ref="C13:C16"/>
    <mergeCell ref="A17:A20"/>
    <mergeCell ref="B17:B20"/>
    <mergeCell ref="C17:C20"/>
    <mergeCell ref="A33:A36"/>
    <mergeCell ref="B33:C36"/>
    <mergeCell ref="A21:A23"/>
    <mergeCell ref="B21:B23"/>
    <mergeCell ref="C21:C23"/>
    <mergeCell ref="A27:A28"/>
    <mergeCell ref="B27:B28"/>
    <mergeCell ref="C27:C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9"/>
  <sheetViews>
    <sheetView workbookViewId="0">
      <selection activeCell="D9" sqref="D9"/>
    </sheetView>
  </sheetViews>
  <sheetFormatPr defaultRowHeight="12.75" x14ac:dyDescent="0.2"/>
  <cols>
    <col min="2" max="2" width="29.7109375" customWidth="1"/>
  </cols>
  <sheetData>
    <row r="1" spans="1:18" ht="19.5" thickBot="1" x14ac:dyDescent="0.25">
      <c r="A1" s="254" t="s">
        <v>144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</row>
    <row r="2" spans="1:18" ht="13.5" thickBot="1" x14ac:dyDescent="0.25">
      <c r="A2" s="249" t="s">
        <v>145</v>
      </c>
      <c r="B2" s="249" t="s">
        <v>146</v>
      </c>
      <c r="C2" s="255" t="s">
        <v>147</v>
      </c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7"/>
      <c r="R2" s="249" t="s">
        <v>36</v>
      </c>
    </row>
    <row r="3" spans="1:18" ht="13.5" thickBot="1" x14ac:dyDescent="0.25">
      <c r="A3" s="250"/>
      <c r="B3" s="250"/>
      <c r="C3" s="255" t="s">
        <v>148</v>
      </c>
      <c r="D3" s="256"/>
      <c r="E3" s="257"/>
      <c r="F3" s="255" t="s">
        <v>149</v>
      </c>
      <c r="G3" s="256"/>
      <c r="H3" s="257"/>
      <c r="I3" s="255" t="s">
        <v>150</v>
      </c>
      <c r="J3" s="256"/>
      <c r="K3" s="257"/>
      <c r="L3" s="255" t="s">
        <v>151</v>
      </c>
      <c r="M3" s="256"/>
      <c r="N3" s="257"/>
      <c r="O3" s="255" t="s">
        <v>152</v>
      </c>
      <c r="P3" s="256"/>
      <c r="Q3" s="257"/>
      <c r="R3" s="250"/>
    </row>
    <row r="4" spans="1:18" x14ac:dyDescent="0.2">
      <c r="A4" s="250"/>
      <c r="B4" s="250"/>
      <c r="C4" s="249">
        <v>2021</v>
      </c>
      <c r="E4" s="249" t="s">
        <v>153</v>
      </c>
      <c r="F4" s="249">
        <v>2021</v>
      </c>
      <c r="G4" s="105"/>
      <c r="H4" s="249" t="s">
        <v>153</v>
      </c>
      <c r="I4" s="249">
        <v>2021</v>
      </c>
      <c r="J4" s="105"/>
      <c r="K4" s="249" t="s">
        <v>153</v>
      </c>
      <c r="L4" s="249">
        <v>2021</v>
      </c>
      <c r="M4" s="105"/>
      <c r="N4" s="249" t="s">
        <v>153</v>
      </c>
      <c r="O4" s="249">
        <v>2021</v>
      </c>
      <c r="P4" s="105"/>
      <c r="Q4" s="249" t="s">
        <v>153</v>
      </c>
      <c r="R4" s="252"/>
    </row>
    <row r="5" spans="1:18" x14ac:dyDescent="0.2">
      <c r="A5" s="250"/>
      <c r="B5" s="250"/>
      <c r="C5" s="250"/>
      <c r="D5" s="105">
        <v>2022</v>
      </c>
      <c r="E5" s="250"/>
      <c r="F5" s="250"/>
      <c r="G5" s="105">
        <v>2022</v>
      </c>
      <c r="H5" s="250"/>
      <c r="I5" s="250"/>
      <c r="J5" s="105">
        <v>2022</v>
      </c>
      <c r="K5" s="250"/>
      <c r="L5" s="250"/>
      <c r="M5" s="105">
        <v>2022</v>
      </c>
      <c r="N5" s="250"/>
      <c r="O5" s="250"/>
      <c r="P5" s="105">
        <v>2022</v>
      </c>
      <c r="Q5" s="250"/>
      <c r="R5" s="252"/>
    </row>
    <row r="6" spans="1:18" ht="13.5" thickBot="1" x14ac:dyDescent="0.25">
      <c r="A6" s="250"/>
      <c r="B6" s="250"/>
      <c r="C6" s="251"/>
      <c r="D6" s="106"/>
      <c r="E6" s="251"/>
      <c r="F6" s="251"/>
      <c r="G6" s="106"/>
      <c r="H6" s="251"/>
      <c r="I6" s="251"/>
      <c r="J6" s="106"/>
      <c r="K6" s="251"/>
      <c r="L6" s="251"/>
      <c r="M6" s="106"/>
      <c r="N6" s="251"/>
      <c r="O6" s="251"/>
      <c r="P6" s="106"/>
      <c r="Q6" s="251"/>
      <c r="R6" s="253"/>
    </row>
    <row r="7" spans="1:18" ht="13.5" thickBot="1" x14ac:dyDescent="0.25">
      <c r="A7" s="15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</row>
    <row r="8" spans="1:18" ht="39" thickBot="1" x14ac:dyDescent="0.25">
      <c r="A8" s="155">
        <v>1</v>
      </c>
      <c r="B8" s="107" t="s">
        <v>154</v>
      </c>
      <c r="C8" s="107">
        <v>2</v>
      </c>
      <c r="D8" s="107">
        <v>1</v>
      </c>
      <c r="E8" s="144">
        <f>(D8-C8)*100</f>
        <v>-100</v>
      </c>
      <c r="F8" s="144">
        <v>1</v>
      </c>
      <c r="G8" s="144">
        <v>3</v>
      </c>
      <c r="H8" s="144">
        <f>(G8-F8)*100</f>
        <v>200</v>
      </c>
      <c r="I8" s="144">
        <v>0</v>
      </c>
      <c r="J8" s="144">
        <v>1</v>
      </c>
      <c r="K8" s="144">
        <f>(J8-I8)*100</f>
        <v>100</v>
      </c>
      <c r="L8" s="144">
        <v>2</v>
      </c>
      <c r="M8" s="144">
        <v>2</v>
      </c>
      <c r="N8" s="144">
        <f>(M8-L8)*100</f>
        <v>0</v>
      </c>
      <c r="O8" s="144">
        <v>0</v>
      </c>
      <c r="P8" s="144">
        <v>0</v>
      </c>
      <c r="Q8" s="144">
        <f>(P8-O8)*100</f>
        <v>0</v>
      </c>
      <c r="R8" s="107">
        <v>7</v>
      </c>
    </row>
    <row r="9" spans="1:18" ht="77.25" thickBot="1" x14ac:dyDescent="0.25">
      <c r="A9" s="155">
        <v>2</v>
      </c>
      <c r="B9" s="107" t="s">
        <v>155</v>
      </c>
      <c r="C9" s="107">
        <v>2</v>
      </c>
      <c r="D9" s="107">
        <v>1</v>
      </c>
      <c r="E9" s="144">
        <f t="shared" ref="E9:E19" si="0">(D9-C9)*100</f>
        <v>-100</v>
      </c>
      <c r="F9" s="144">
        <v>1</v>
      </c>
      <c r="G9" s="144">
        <v>3</v>
      </c>
      <c r="H9" s="144">
        <f t="shared" ref="H9:H19" si="1">(G9-F9)*100</f>
        <v>200</v>
      </c>
      <c r="I9" s="144">
        <v>0</v>
      </c>
      <c r="J9" s="144">
        <v>1</v>
      </c>
      <c r="K9" s="144">
        <f t="shared" ref="K9:K19" si="2">(J9-I9)*100</f>
        <v>100</v>
      </c>
      <c r="L9" s="144">
        <v>2</v>
      </c>
      <c r="M9" s="144">
        <v>2</v>
      </c>
      <c r="N9" s="144">
        <f t="shared" ref="N9:N19" si="3">(M9-L9)*100</f>
        <v>0</v>
      </c>
      <c r="O9" s="144">
        <v>0</v>
      </c>
      <c r="P9" s="144">
        <v>0</v>
      </c>
      <c r="Q9" s="144">
        <f t="shared" ref="Q9:Q19" si="4">(P9-O9)*100</f>
        <v>0</v>
      </c>
      <c r="R9" s="107">
        <v>7</v>
      </c>
    </row>
    <row r="10" spans="1:18" ht="128.25" thickBot="1" x14ac:dyDescent="0.25">
      <c r="A10" s="155">
        <v>3</v>
      </c>
      <c r="B10" s="107" t="s">
        <v>156</v>
      </c>
      <c r="C10" s="107">
        <v>0</v>
      </c>
      <c r="D10" s="107">
        <v>0</v>
      </c>
      <c r="E10" s="144">
        <f t="shared" si="0"/>
        <v>0</v>
      </c>
      <c r="F10" s="144">
        <v>0</v>
      </c>
      <c r="G10" s="144">
        <v>0</v>
      </c>
      <c r="H10" s="144">
        <f t="shared" si="1"/>
        <v>0</v>
      </c>
      <c r="I10" s="144">
        <v>0</v>
      </c>
      <c r="J10" s="144">
        <v>0</v>
      </c>
      <c r="K10" s="144">
        <f t="shared" si="2"/>
        <v>0</v>
      </c>
      <c r="L10" s="144">
        <v>0</v>
      </c>
      <c r="M10" s="144">
        <v>0</v>
      </c>
      <c r="N10" s="144">
        <f t="shared" si="3"/>
        <v>0</v>
      </c>
      <c r="O10" s="144">
        <v>0</v>
      </c>
      <c r="P10" s="144">
        <v>0</v>
      </c>
      <c r="Q10" s="144">
        <f t="shared" si="4"/>
        <v>0</v>
      </c>
      <c r="R10" s="107">
        <v>0</v>
      </c>
    </row>
    <row r="11" spans="1:18" ht="13.5" thickBot="1" x14ac:dyDescent="0.25">
      <c r="A11" s="108">
        <v>44199</v>
      </c>
      <c r="B11" s="107" t="s">
        <v>157</v>
      </c>
      <c r="C11" s="107">
        <v>0</v>
      </c>
      <c r="D11" s="107">
        <v>0</v>
      </c>
      <c r="E11" s="144">
        <f t="shared" si="0"/>
        <v>0</v>
      </c>
      <c r="F11" s="144">
        <v>0</v>
      </c>
      <c r="G11" s="144">
        <v>0</v>
      </c>
      <c r="H11" s="144">
        <f t="shared" si="1"/>
        <v>0</v>
      </c>
      <c r="I11" s="144">
        <v>0</v>
      </c>
      <c r="J11" s="144">
        <v>0</v>
      </c>
      <c r="K11" s="144">
        <f t="shared" si="2"/>
        <v>0</v>
      </c>
      <c r="L11" s="144">
        <v>0</v>
      </c>
      <c r="M11" s="144">
        <v>0</v>
      </c>
      <c r="N11" s="144">
        <f t="shared" si="3"/>
        <v>0</v>
      </c>
      <c r="O11" s="144">
        <v>0</v>
      </c>
      <c r="P11" s="144">
        <v>0</v>
      </c>
      <c r="Q11" s="144">
        <f t="shared" si="4"/>
        <v>0</v>
      </c>
      <c r="R11" s="107">
        <v>0</v>
      </c>
    </row>
    <row r="12" spans="1:18" ht="13.5" thickBot="1" x14ac:dyDescent="0.25">
      <c r="A12" s="108">
        <v>44230</v>
      </c>
      <c r="B12" s="107" t="s">
        <v>158</v>
      </c>
      <c r="C12" s="107">
        <v>0</v>
      </c>
      <c r="D12" s="107">
        <v>0</v>
      </c>
      <c r="E12" s="144">
        <f t="shared" si="0"/>
        <v>0</v>
      </c>
      <c r="F12" s="144">
        <v>0</v>
      </c>
      <c r="G12" s="144">
        <v>0</v>
      </c>
      <c r="H12" s="144">
        <f t="shared" si="1"/>
        <v>0</v>
      </c>
      <c r="I12" s="144">
        <v>0</v>
      </c>
      <c r="J12" s="144">
        <v>0</v>
      </c>
      <c r="K12" s="144">
        <f t="shared" si="2"/>
        <v>0</v>
      </c>
      <c r="L12" s="144">
        <v>0</v>
      </c>
      <c r="M12" s="144">
        <v>0</v>
      </c>
      <c r="N12" s="144">
        <f t="shared" si="3"/>
        <v>0</v>
      </c>
      <c r="O12" s="144">
        <v>0</v>
      </c>
      <c r="P12" s="144">
        <v>0</v>
      </c>
      <c r="Q12" s="144">
        <f t="shared" si="4"/>
        <v>0</v>
      </c>
      <c r="R12" s="107">
        <v>0</v>
      </c>
    </row>
    <row r="13" spans="1:18" ht="77.25" thickBot="1" x14ac:dyDescent="0.25">
      <c r="A13" s="155">
        <v>4</v>
      </c>
      <c r="B13" s="107" t="s">
        <v>159</v>
      </c>
      <c r="C13" s="107">
        <v>5</v>
      </c>
      <c r="D13" s="107">
        <v>5</v>
      </c>
      <c r="E13" s="144">
        <f t="shared" si="0"/>
        <v>0</v>
      </c>
      <c r="F13" s="144">
        <v>5</v>
      </c>
      <c r="G13" s="144">
        <v>5</v>
      </c>
      <c r="H13" s="144">
        <f t="shared" si="1"/>
        <v>0</v>
      </c>
      <c r="I13" s="144">
        <v>5</v>
      </c>
      <c r="J13" s="144">
        <v>5</v>
      </c>
      <c r="K13" s="144">
        <f t="shared" si="2"/>
        <v>0</v>
      </c>
      <c r="L13" s="144">
        <v>5</v>
      </c>
      <c r="M13" s="144">
        <v>5</v>
      </c>
      <c r="N13" s="144">
        <f t="shared" si="3"/>
        <v>0</v>
      </c>
      <c r="O13" s="144">
        <v>0</v>
      </c>
      <c r="P13" s="144">
        <v>0</v>
      </c>
      <c r="Q13" s="144">
        <f t="shared" si="4"/>
        <v>0</v>
      </c>
      <c r="R13" s="107">
        <v>5</v>
      </c>
    </row>
    <row r="14" spans="1:18" ht="51.75" thickBot="1" x14ac:dyDescent="0.25">
      <c r="A14" s="155">
        <v>5</v>
      </c>
      <c r="B14" s="107" t="s">
        <v>160</v>
      </c>
      <c r="C14" s="107">
        <v>2</v>
      </c>
      <c r="D14" s="107">
        <v>1</v>
      </c>
      <c r="E14" s="144">
        <f t="shared" si="0"/>
        <v>-100</v>
      </c>
      <c r="F14" s="144">
        <v>1</v>
      </c>
      <c r="G14" s="144">
        <v>3</v>
      </c>
      <c r="H14" s="144">
        <f t="shared" si="1"/>
        <v>200</v>
      </c>
      <c r="I14" s="144">
        <v>0</v>
      </c>
      <c r="J14" s="144">
        <v>0</v>
      </c>
      <c r="K14" s="144">
        <f t="shared" si="2"/>
        <v>0</v>
      </c>
      <c r="L14" s="144">
        <v>2</v>
      </c>
      <c r="M14" s="144">
        <v>2</v>
      </c>
      <c r="N14" s="144">
        <f t="shared" si="3"/>
        <v>0</v>
      </c>
      <c r="O14" s="144">
        <v>0</v>
      </c>
      <c r="P14" s="144">
        <v>0</v>
      </c>
      <c r="Q14" s="144">
        <f t="shared" si="4"/>
        <v>0</v>
      </c>
      <c r="R14" s="107">
        <v>6</v>
      </c>
    </row>
    <row r="15" spans="1:18" ht="51.75" thickBot="1" x14ac:dyDescent="0.25">
      <c r="A15" s="155">
        <v>6</v>
      </c>
      <c r="B15" s="107" t="s">
        <v>161</v>
      </c>
      <c r="C15" s="107">
        <v>2</v>
      </c>
      <c r="D15" s="107">
        <v>1</v>
      </c>
      <c r="E15" s="144">
        <f t="shared" si="0"/>
        <v>-100</v>
      </c>
      <c r="F15" s="144">
        <v>1</v>
      </c>
      <c r="G15" s="144">
        <v>3</v>
      </c>
      <c r="H15" s="144">
        <f t="shared" si="1"/>
        <v>200</v>
      </c>
      <c r="I15" s="144">
        <v>0</v>
      </c>
      <c r="J15" s="144">
        <v>0</v>
      </c>
      <c r="K15" s="144">
        <f t="shared" si="2"/>
        <v>0</v>
      </c>
      <c r="L15" s="144">
        <v>2</v>
      </c>
      <c r="M15" s="144">
        <v>2</v>
      </c>
      <c r="N15" s="144">
        <f t="shared" si="3"/>
        <v>0</v>
      </c>
      <c r="O15" s="144">
        <v>0</v>
      </c>
      <c r="P15" s="144">
        <v>0</v>
      </c>
      <c r="Q15" s="144">
        <f t="shared" si="4"/>
        <v>0</v>
      </c>
      <c r="R15" s="107">
        <v>6</v>
      </c>
    </row>
    <row r="16" spans="1:18" ht="115.5" thickBot="1" x14ac:dyDescent="0.25">
      <c r="A16" s="155">
        <v>7</v>
      </c>
      <c r="B16" s="107" t="s">
        <v>162</v>
      </c>
      <c r="C16" s="107">
        <v>0</v>
      </c>
      <c r="D16" s="107">
        <v>0</v>
      </c>
      <c r="E16" s="144">
        <f t="shared" si="0"/>
        <v>0</v>
      </c>
      <c r="F16" s="144">
        <v>0</v>
      </c>
      <c r="G16" s="144">
        <v>0</v>
      </c>
      <c r="H16" s="144">
        <f t="shared" si="1"/>
        <v>0</v>
      </c>
      <c r="I16" s="144">
        <v>0</v>
      </c>
      <c r="J16" s="144">
        <v>0</v>
      </c>
      <c r="K16" s="144">
        <f t="shared" si="2"/>
        <v>0</v>
      </c>
      <c r="L16" s="144">
        <v>0</v>
      </c>
      <c r="M16" s="144">
        <v>0</v>
      </c>
      <c r="N16" s="144">
        <f t="shared" si="3"/>
        <v>0</v>
      </c>
      <c r="O16" s="144">
        <v>0</v>
      </c>
      <c r="P16" s="144">
        <v>0</v>
      </c>
      <c r="Q16" s="144">
        <f t="shared" si="4"/>
        <v>0</v>
      </c>
      <c r="R16" s="107">
        <v>0</v>
      </c>
    </row>
    <row r="17" spans="1:18" ht="13.5" thickBot="1" x14ac:dyDescent="0.25">
      <c r="A17" s="108">
        <v>44203</v>
      </c>
      <c r="B17" s="107" t="s">
        <v>157</v>
      </c>
      <c r="C17" s="107">
        <v>0</v>
      </c>
      <c r="D17" s="107">
        <v>0</v>
      </c>
      <c r="E17" s="144">
        <f t="shared" si="0"/>
        <v>0</v>
      </c>
      <c r="F17" s="144">
        <v>0</v>
      </c>
      <c r="G17" s="144">
        <v>0</v>
      </c>
      <c r="H17" s="144">
        <f t="shared" si="1"/>
        <v>0</v>
      </c>
      <c r="I17" s="144">
        <v>0</v>
      </c>
      <c r="J17" s="144">
        <v>0</v>
      </c>
      <c r="K17" s="144">
        <f t="shared" si="2"/>
        <v>0</v>
      </c>
      <c r="L17" s="144">
        <v>0</v>
      </c>
      <c r="M17" s="144">
        <v>0</v>
      </c>
      <c r="N17" s="144">
        <f t="shared" si="3"/>
        <v>0</v>
      </c>
      <c r="O17" s="144">
        <v>0</v>
      </c>
      <c r="P17" s="144">
        <v>0</v>
      </c>
      <c r="Q17" s="144">
        <f t="shared" si="4"/>
        <v>0</v>
      </c>
      <c r="R17" s="107">
        <v>0</v>
      </c>
    </row>
    <row r="18" spans="1:18" ht="13.5" thickBot="1" x14ac:dyDescent="0.25">
      <c r="A18" s="108">
        <v>44234</v>
      </c>
      <c r="B18" s="107" t="s">
        <v>163</v>
      </c>
      <c r="C18" s="107">
        <v>0</v>
      </c>
      <c r="D18" s="107">
        <v>0</v>
      </c>
      <c r="E18" s="144">
        <f t="shared" si="0"/>
        <v>0</v>
      </c>
      <c r="F18" s="144">
        <v>0</v>
      </c>
      <c r="G18" s="144">
        <v>0</v>
      </c>
      <c r="H18" s="144">
        <f t="shared" si="1"/>
        <v>0</v>
      </c>
      <c r="I18" s="144">
        <v>0</v>
      </c>
      <c r="J18" s="144">
        <v>0</v>
      </c>
      <c r="K18" s="144">
        <f t="shared" si="2"/>
        <v>0</v>
      </c>
      <c r="L18" s="144">
        <v>0</v>
      </c>
      <c r="M18" s="144">
        <v>0</v>
      </c>
      <c r="N18" s="144">
        <f t="shared" si="3"/>
        <v>0</v>
      </c>
      <c r="O18" s="144">
        <v>0</v>
      </c>
      <c r="P18" s="144">
        <v>0</v>
      </c>
      <c r="Q18" s="144">
        <f t="shared" si="4"/>
        <v>0</v>
      </c>
      <c r="R18" s="107">
        <v>0</v>
      </c>
    </row>
    <row r="19" spans="1:18" ht="64.5" thickBot="1" x14ac:dyDescent="0.25">
      <c r="A19" s="155"/>
      <c r="B19" s="107" t="s">
        <v>164</v>
      </c>
      <c r="C19" s="156">
        <v>10</v>
      </c>
      <c r="D19" s="156">
        <v>10</v>
      </c>
      <c r="E19" s="144">
        <f t="shared" si="0"/>
        <v>0</v>
      </c>
      <c r="F19" s="145">
        <v>20</v>
      </c>
      <c r="G19" s="145">
        <v>20</v>
      </c>
      <c r="H19" s="144">
        <f t="shared" si="1"/>
        <v>0</v>
      </c>
      <c r="I19" s="145">
        <v>0</v>
      </c>
      <c r="J19" s="145">
        <v>0</v>
      </c>
      <c r="K19" s="144">
        <f t="shared" si="2"/>
        <v>0</v>
      </c>
      <c r="L19" s="145">
        <v>30</v>
      </c>
      <c r="M19" s="145">
        <v>30</v>
      </c>
      <c r="N19" s="144">
        <f t="shared" si="3"/>
        <v>0</v>
      </c>
      <c r="O19" s="145">
        <v>0</v>
      </c>
      <c r="P19" s="145">
        <v>0</v>
      </c>
      <c r="Q19" s="144">
        <f t="shared" si="4"/>
        <v>0</v>
      </c>
      <c r="R19" s="156">
        <v>3.75</v>
      </c>
    </row>
  </sheetData>
  <mergeCells count="21">
    <mergeCell ref="K4:K6"/>
    <mergeCell ref="A1:R1"/>
    <mergeCell ref="A2:A6"/>
    <mergeCell ref="B2:B6"/>
    <mergeCell ref="C2:Q2"/>
    <mergeCell ref="R2:R3"/>
    <mergeCell ref="C3:E3"/>
    <mergeCell ref="F3:H3"/>
    <mergeCell ref="I3:K3"/>
    <mergeCell ref="L3:N3"/>
    <mergeCell ref="O3:Q3"/>
    <mergeCell ref="C4:C6"/>
    <mergeCell ref="E4:E6"/>
    <mergeCell ref="F4:F6"/>
    <mergeCell ref="H4:H6"/>
    <mergeCell ref="I4:I6"/>
    <mergeCell ref="L4:L6"/>
    <mergeCell ref="N4:N6"/>
    <mergeCell ref="O4:O6"/>
    <mergeCell ref="Q4:Q6"/>
    <mergeCell ref="R4:R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8"/>
  <sheetViews>
    <sheetView workbookViewId="0">
      <selection sqref="A1:XFD1048576"/>
    </sheetView>
  </sheetViews>
  <sheetFormatPr defaultRowHeight="12.75" x14ac:dyDescent="0.2"/>
  <cols>
    <col min="1" max="2" width="15.7109375" customWidth="1"/>
  </cols>
  <sheetData>
    <row r="1" spans="1:17" ht="19.5" thickBot="1" x14ac:dyDescent="0.25">
      <c r="A1" s="254" t="s">
        <v>165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1:17" ht="13.5" thickBot="1" x14ac:dyDescent="0.25">
      <c r="A2" s="249" t="s">
        <v>145</v>
      </c>
      <c r="B2" s="249" t="s">
        <v>166</v>
      </c>
      <c r="C2" s="255" t="s">
        <v>167</v>
      </c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7"/>
    </row>
    <row r="3" spans="1:17" ht="42" customHeight="1" thickBot="1" x14ac:dyDescent="0.25">
      <c r="A3" s="250"/>
      <c r="B3" s="250"/>
      <c r="C3" s="255" t="s">
        <v>168</v>
      </c>
      <c r="D3" s="256"/>
      <c r="E3" s="257"/>
      <c r="F3" s="255" t="s">
        <v>169</v>
      </c>
      <c r="G3" s="256"/>
      <c r="H3" s="257"/>
      <c r="I3" s="255" t="s">
        <v>170</v>
      </c>
      <c r="J3" s="256"/>
      <c r="K3" s="257"/>
      <c r="L3" s="255" t="s">
        <v>171</v>
      </c>
      <c r="M3" s="256"/>
      <c r="N3" s="257"/>
      <c r="O3" s="255" t="s">
        <v>172</v>
      </c>
      <c r="P3" s="256"/>
      <c r="Q3" s="257"/>
    </row>
    <row r="4" spans="1:17" x14ac:dyDescent="0.2">
      <c r="A4" s="252"/>
      <c r="B4" s="252"/>
      <c r="C4" s="249">
        <v>2021</v>
      </c>
      <c r="D4" s="105"/>
      <c r="E4" s="249" t="s">
        <v>153</v>
      </c>
      <c r="F4" s="249">
        <v>2021</v>
      </c>
      <c r="G4" s="105"/>
      <c r="H4" s="249" t="s">
        <v>153</v>
      </c>
      <c r="I4" s="249">
        <v>2021</v>
      </c>
      <c r="J4" s="105"/>
      <c r="K4" s="249" t="s">
        <v>153</v>
      </c>
      <c r="L4" s="249">
        <v>2021</v>
      </c>
      <c r="M4" s="105"/>
      <c r="N4" s="249" t="s">
        <v>153</v>
      </c>
      <c r="O4" s="249">
        <v>2021</v>
      </c>
      <c r="P4" s="105"/>
      <c r="Q4" s="249" t="s">
        <v>153</v>
      </c>
    </row>
    <row r="5" spans="1:17" x14ac:dyDescent="0.2">
      <c r="A5" s="252"/>
      <c r="B5" s="252"/>
      <c r="C5" s="250"/>
      <c r="D5" s="109">
        <v>2022</v>
      </c>
      <c r="E5" s="250"/>
      <c r="F5" s="250"/>
      <c r="G5" s="109">
        <v>2022</v>
      </c>
      <c r="H5" s="250"/>
      <c r="I5" s="250"/>
      <c r="J5" s="109">
        <v>2022</v>
      </c>
      <c r="K5" s="250"/>
      <c r="L5" s="250"/>
      <c r="M5" s="109">
        <v>2022</v>
      </c>
      <c r="N5" s="250"/>
      <c r="O5" s="250"/>
      <c r="P5" s="109">
        <v>2022</v>
      </c>
      <c r="Q5" s="250"/>
    </row>
    <row r="6" spans="1:17" ht="39" customHeight="1" thickBot="1" x14ac:dyDescent="0.25">
      <c r="A6" s="253"/>
      <c r="B6" s="253"/>
      <c r="C6" s="251"/>
      <c r="D6" s="106" t="s">
        <v>173</v>
      </c>
      <c r="E6" s="251"/>
      <c r="F6" s="251"/>
      <c r="G6" s="106" t="s">
        <v>173</v>
      </c>
      <c r="H6" s="251"/>
      <c r="I6" s="251"/>
      <c r="J6" s="106" t="s">
        <v>173</v>
      </c>
      <c r="K6" s="251"/>
      <c r="L6" s="251"/>
      <c r="M6" s="106" t="s">
        <v>173</v>
      </c>
      <c r="N6" s="251"/>
      <c r="O6" s="251"/>
      <c r="P6" s="106" t="s">
        <v>173</v>
      </c>
      <c r="Q6" s="251"/>
    </row>
    <row r="7" spans="1:17" ht="13.5" thickBot="1" x14ac:dyDescent="0.25">
      <c r="A7" s="15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spans="1:17" ht="39" thickBot="1" x14ac:dyDescent="0.25">
      <c r="A8" s="110">
        <v>1</v>
      </c>
      <c r="B8" s="111" t="s">
        <v>174</v>
      </c>
      <c r="C8" s="107">
        <v>6</v>
      </c>
      <c r="D8" s="107">
        <v>6</v>
      </c>
      <c r="E8" s="107">
        <f>(D8-C8)/C8*110</f>
        <v>0</v>
      </c>
      <c r="F8" s="107">
        <v>0</v>
      </c>
      <c r="G8" s="107">
        <v>0</v>
      </c>
      <c r="H8" s="107">
        <v>0</v>
      </c>
      <c r="I8" s="107">
        <v>0</v>
      </c>
      <c r="J8" s="107">
        <v>0</v>
      </c>
      <c r="K8" s="107"/>
      <c r="L8" s="107">
        <v>0</v>
      </c>
      <c r="M8" s="107">
        <v>0</v>
      </c>
      <c r="N8" s="107">
        <v>0</v>
      </c>
      <c r="O8" s="107"/>
      <c r="P8" s="107"/>
      <c r="Q8" s="107"/>
    </row>
    <row r="9" spans="1:17" ht="51.75" thickBot="1" x14ac:dyDescent="0.25">
      <c r="A9" s="110" t="s">
        <v>175</v>
      </c>
      <c r="B9" s="107" t="s">
        <v>176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/>
      <c r="P9" s="107"/>
      <c r="Q9" s="107"/>
    </row>
    <row r="10" spans="1:17" ht="39" thickBot="1" x14ac:dyDescent="0.25">
      <c r="A10" s="110" t="s">
        <v>177</v>
      </c>
      <c r="B10" s="107" t="s">
        <v>178</v>
      </c>
      <c r="C10" s="107">
        <v>6</v>
      </c>
      <c r="D10" s="107">
        <v>6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/>
      <c r="P10" s="107"/>
      <c r="Q10" s="107"/>
    </row>
    <row r="11" spans="1:17" ht="51.75" thickBot="1" x14ac:dyDescent="0.25">
      <c r="A11" s="110" t="s">
        <v>179</v>
      </c>
      <c r="B11" s="107" t="s">
        <v>180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/>
      <c r="P11" s="107"/>
      <c r="Q11" s="107"/>
    </row>
    <row r="12" spans="1:17" ht="26.25" thickBot="1" x14ac:dyDescent="0.25">
      <c r="A12" s="110" t="s">
        <v>181</v>
      </c>
      <c r="B12" s="107" t="s">
        <v>182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/>
      <c r="P12" s="107"/>
      <c r="Q12" s="107"/>
    </row>
    <row r="13" spans="1:17" ht="51.75" thickBot="1" x14ac:dyDescent="0.25">
      <c r="A13" s="110" t="s">
        <v>183</v>
      </c>
      <c r="B13" s="107" t="s">
        <v>184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/>
      <c r="P13" s="107"/>
      <c r="Q13" s="107"/>
    </row>
    <row r="14" spans="1:17" ht="13.5" thickBot="1" x14ac:dyDescent="0.25">
      <c r="A14" s="110" t="s">
        <v>185</v>
      </c>
      <c r="B14" s="107" t="s">
        <v>186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/>
      <c r="P14" s="107"/>
      <c r="Q14" s="107"/>
    </row>
    <row r="15" spans="1:17" ht="13.5" thickBot="1" x14ac:dyDescent="0.25">
      <c r="A15" s="110">
        <v>2</v>
      </c>
      <c r="B15" s="111" t="s">
        <v>187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/>
      <c r="P15" s="107"/>
      <c r="Q15" s="107"/>
    </row>
    <row r="16" spans="1:17" ht="64.5" thickBot="1" x14ac:dyDescent="0.25">
      <c r="A16" s="110" t="s">
        <v>188</v>
      </c>
      <c r="B16" s="107" t="s">
        <v>189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/>
      <c r="P16" s="107"/>
      <c r="Q16" s="107"/>
    </row>
    <row r="17" spans="1:17" ht="51.75" thickBot="1" x14ac:dyDescent="0.25">
      <c r="A17" s="110" t="s">
        <v>190</v>
      </c>
      <c r="B17" s="107" t="s">
        <v>191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/>
      <c r="P17" s="107"/>
      <c r="Q17" s="107"/>
    </row>
    <row r="18" spans="1:17" ht="39" thickBot="1" x14ac:dyDescent="0.25">
      <c r="A18" s="110" t="s">
        <v>192</v>
      </c>
      <c r="B18" s="107" t="s">
        <v>193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/>
      <c r="P18" s="107"/>
      <c r="Q18" s="107"/>
    </row>
    <row r="19" spans="1:17" ht="39" thickBot="1" x14ac:dyDescent="0.25">
      <c r="A19" s="110" t="s">
        <v>194</v>
      </c>
      <c r="B19" s="107" t="s">
        <v>178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/>
      <c r="P19" s="107"/>
      <c r="Q19" s="107"/>
    </row>
    <row r="20" spans="1:17" ht="51.75" thickBot="1" x14ac:dyDescent="0.25">
      <c r="A20" s="110" t="s">
        <v>195</v>
      </c>
      <c r="B20" s="107" t="s">
        <v>180</v>
      </c>
      <c r="C20" s="107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/>
      <c r="P20" s="107"/>
      <c r="Q20" s="107"/>
    </row>
    <row r="21" spans="1:17" ht="26.25" thickBot="1" x14ac:dyDescent="0.25">
      <c r="A21" s="110" t="s">
        <v>196</v>
      </c>
      <c r="B21" s="107" t="s">
        <v>182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7"/>
      <c r="P21" s="107"/>
      <c r="Q21" s="107"/>
    </row>
    <row r="22" spans="1:17" ht="64.5" thickBot="1" x14ac:dyDescent="0.25">
      <c r="A22" s="110" t="s">
        <v>197</v>
      </c>
      <c r="B22" s="107" t="s">
        <v>198</v>
      </c>
      <c r="C22" s="107">
        <v>0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/>
      <c r="P22" s="107"/>
      <c r="Q22" s="107"/>
    </row>
    <row r="23" spans="1:17" ht="13.5" thickBot="1" x14ac:dyDescent="0.25">
      <c r="A23" s="110" t="s">
        <v>199</v>
      </c>
      <c r="B23" s="107" t="s">
        <v>186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/>
      <c r="P23" s="107"/>
      <c r="Q23" s="107"/>
    </row>
    <row r="24" spans="1:17" ht="26.25" thickBot="1" x14ac:dyDescent="0.25">
      <c r="A24" s="110">
        <v>3</v>
      </c>
      <c r="B24" s="111" t="s">
        <v>200</v>
      </c>
      <c r="C24" s="107">
        <v>6</v>
      </c>
      <c r="D24" s="107">
        <v>6</v>
      </c>
      <c r="E24" s="107">
        <v>0</v>
      </c>
      <c r="F24" s="107">
        <v>0</v>
      </c>
      <c r="G24" s="107">
        <v>0</v>
      </c>
      <c r="H24" s="107">
        <v>0</v>
      </c>
      <c r="I24" s="107">
        <v>4</v>
      </c>
      <c r="J24" s="107">
        <v>6</v>
      </c>
      <c r="K24" s="107">
        <f>(J24-I24)/I24*110</f>
        <v>55</v>
      </c>
      <c r="L24" s="107">
        <v>0</v>
      </c>
      <c r="M24" s="107">
        <v>0</v>
      </c>
      <c r="N24" s="107">
        <v>0</v>
      </c>
      <c r="O24" s="107"/>
      <c r="P24" s="107"/>
      <c r="Q24" s="107"/>
    </row>
    <row r="25" spans="1:17" ht="39" thickBot="1" x14ac:dyDescent="0.25">
      <c r="A25" s="110" t="s">
        <v>201</v>
      </c>
      <c r="B25" s="107" t="s">
        <v>202</v>
      </c>
      <c r="C25" s="107">
        <v>6</v>
      </c>
      <c r="D25" s="107">
        <v>6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7">
        <v>0</v>
      </c>
      <c r="O25" s="107"/>
      <c r="P25" s="107"/>
      <c r="Q25" s="107"/>
    </row>
    <row r="26" spans="1:17" ht="77.25" thickBot="1" x14ac:dyDescent="0.25">
      <c r="A26" s="110" t="s">
        <v>203</v>
      </c>
      <c r="B26" s="107" t="s">
        <v>204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4</v>
      </c>
      <c r="J26" s="107">
        <v>6</v>
      </c>
      <c r="K26" s="107">
        <f>(J26-I26)/I26*110</f>
        <v>55</v>
      </c>
      <c r="L26" s="107">
        <v>0</v>
      </c>
      <c r="M26" s="107">
        <v>0</v>
      </c>
      <c r="N26" s="107">
        <v>0</v>
      </c>
      <c r="O26" s="107"/>
      <c r="P26" s="107"/>
      <c r="Q26" s="107"/>
    </row>
    <row r="27" spans="1:17" ht="64.5" thickBot="1" x14ac:dyDescent="0.25">
      <c r="A27" s="110" t="s">
        <v>205</v>
      </c>
      <c r="B27" s="107" t="s">
        <v>206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107">
        <v>0</v>
      </c>
      <c r="O27" s="107"/>
      <c r="P27" s="107"/>
      <c r="Q27" s="107"/>
    </row>
    <row r="28" spans="1:17" ht="13.5" thickBot="1" x14ac:dyDescent="0.25">
      <c r="A28" s="110" t="s">
        <v>207</v>
      </c>
      <c r="B28" s="107" t="s">
        <v>186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>
        <v>0</v>
      </c>
      <c r="M28" s="107">
        <v>0</v>
      </c>
      <c r="N28" s="107">
        <v>0</v>
      </c>
      <c r="O28" s="107"/>
      <c r="P28" s="107"/>
      <c r="Q28" s="107"/>
    </row>
  </sheetData>
  <mergeCells count="21">
    <mergeCell ref="A1:Q1"/>
    <mergeCell ref="A2:A3"/>
    <mergeCell ref="B2:B3"/>
    <mergeCell ref="C2:Q2"/>
    <mergeCell ref="C3:E3"/>
    <mergeCell ref="F3:H3"/>
    <mergeCell ref="I3:K3"/>
    <mergeCell ref="L3:N3"/>
    <mergeCell ref="O3:Q3"/>
    <mergeCell ref="Q4:Q6"/>
    <mergeCell ref="A4:A6"/>
    <mergeCell ref="B4:B6"/>
    <mergeCell ref="C4:C6"/>
    <mergeCell ref="E4:E6"/>
    <mergeCell ref="F4:F6"/>
    <mergeCell ref="H4:H6"/>
    <mergeCell ref="I4:I6"/>
    <mergeCell ref="K4:K6"/>
    <mergeCell ref="L4:L6"/>
    <mergeCell ref="N4:N6"/>
    <mergeCell ref="O4:O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"/>
  <sheetViews>
    <sheetView workbookViewId="0">
      <selection sqref="A1:XFD1048576"/>
    </sheetView>
  </sheetViews>
  <sheetFormatPr defaultRowHeight="12.75" x14ac:dyDescent="0.2"/>
  <cols>
    <col min="2" max="2" width="18.5703125" customWidth="1"/>
    <col min="3" max="3" width="17.7109375" customWidth="1"/>
    <col min="4" max="4" width="18.42578125" customWidth="1"/>
    <col min="5" max="5" width="22.140625" customWidth="1"/>
    <col min="6" max="6" width="18" customWidth="1"/>
    <col min="7" max="7" width="18.42578125" customWidth="1"/>
    <col min="8" max="8" width="16.140625" customWidth="1"/>
    <col min="9" max="9" width="15.7109375" customWidth="1"/>
    <col min="10" max="10" width="17.7109375" customWidth="1"/>
    <col min="11" max="11" width="20.140625" customWidth="1"/>
  </cols>
  <sheetData>
    <row r="1" spans="1:11" ht="19.5" thickBot="1" x14ac:dyDescent="0.25">
      <c r="A1" s="254" t="s">
        <v>208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90" thickBot="1" x14ac:dyDescent="0.25">
      <c r="A2" s="112" t="s">
        <v>145</v>
      </c>
      <c r="B2" s="157" t="s">
        <v>209</v>
      </c>
      <c r="C2" s="157" t="s">
        <v>210</v>
      </c>
      <c r="D2" s="157" t="s">
        <v>211</v>
      </c>
      <c r="E2" s="157" t="s">
        <v>212</v>
      </c>
      <c r="F2" s="157" t="s">
        <v>213</v>
      </c>
      <c r="G2" s="157" t="s">
        <v>214</v>
      </c>
      <c r="H2" s="157" t="s">
        <v>215</v>
      </c>
      <c r="I2" s="157" t="s">
        <v>216</v>
      </c>
      <c r="J2" s="157" t="s">
        <v>217</v>
      </c>
      <c r="K2" s="157" t="s">
        <v>218</v>
      </c>
    </row>
    <row r="3" spans="1:11" ht="13.5" thickBot="1" x14ac:dyDescent="0.25">
      <c r="A3" s="155">
        <v>1</v>
      </c>
      <c r="B3" s="106">
        <v>2</v>
      </c>
      <c r="C3" s="106">
        <v>3</v>
      </c>
      <c r="D3" s="106">
        <v>4</v>
      </c>
      <c r="E3" s="106">
        <v>5</v>
      </c>
      <c r="F3" s="106">
        <v>6</v>
      </c>
      <c r="G3" s="106">
        <v>7</v>
      </c>
      <c r="H3" s="106">
        <v>8</v>
      </c>
      <c r="I3" s="106">
        <v>9</v>
      </c>
      <c r="J3" s="106">
        <v>10</v>
      </c>
      <c r="K3" s="106">
        <v>11</v>
      </c>
    </row>
    <row r="4" spans="1:11" ht="51.75" thickBot="1" x14ac:dyDescent="0.25">
      <c r="A4" s="155">
        <v>1</v>
      </c>
      <c r="B4" s="107" t="s">
        <v>219</v>
      </c>
      <c r="C4" s="107"/>
      <c r="D4" s="107" t="s">
        <v>219</v>
      </c>
      <c r="E4" s="107" t="s">
        <v>561</v>
      </c>
      <c r="F4" s="107" t="s">
        <v>220</v>
      </c>
      <c r="G4" s="107" t="s">
        <v>221</v>
      </c>
      <c r="H4" s="107">
        <v>20</v>
      </c>
      <c r="I4" s="107">
        <v>30</v>
      </c>
      <c r="J4" s="107">
        <v>0</v>
      </c>
      <c r="K4" s="107">
        <v>0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ПП 186 Ккач3</vt:lpstr>
      <vt:lpstr>Общие сведения</vt:lpstr>
      <vt:lpstr>П1.1</vt:lpstr>
      <vt:lpstr>П1.2</vt:lpstr>
      <vt:lpstr>П1.3 ВЛ</vt:lpstr>
      <vt:lpstr>П1.3 ПС</vt:lpstr>
      <vt:lpstr>Кач ТП</vt:lpstr>
      <vt:lpstr>4.1</vt:lpstr>
      <vt:lpstr>4.2</vt:lpstr>
      <vt:lpstr>4.3</vt:lpstr>
      <vt:lpstr>Сводная 4.4-4.9</vt:lpstr>
    </vt:vector>
  </TitlesOfParts>
  <Company>Правительство Ярославской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Семилетова Юлия Анатольевна</dc:creator>
  <cp:lastModifiedBy>DubovUA</cp:lastModifiedBy>
  <dcterms:created xsi:type="dcterms:W3CDTF">2021-04-20T12:16:41Z</dcterms:created>
  <dcterms:modified xsi:type="dcterms:W3CDTF">2023-03-31T14:50:26Z</dcterms:modified>
</cp:coreProperties>
</file>